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35" yWindow="-240" windowWidth="21840" windowHeight="9780" firstSheet="3" activeTab="14"/>
  </bookViews>
  <sheets>
    <sheet name="январь 18" sheetId="1" r:id="rId1"/>
    <sheet name="февраль_18" sheetId="2" r:id="rId2"/>
    <sheet name="март_18" sheetId="3" r:id="rId3"/>
    <sheet name="январь" sheetId="4" r:id="rId4"/>
    <sheet name="февраль" sheetId="5" r:id="rId5"/>
    <sheet name="март" sheetId="6" r:id="rId6"/>
    <sheet name="апрель" sheetId="7" r:id="rId7"/>
    <sheet name="май" sheetId="8" r:id="rId8"/>
    <sheet name="июнь" sheetId="9" r:id="rId9"/>
    <sheet name="июль" sheetId="10" r:id="rId10"/>
    <sheet name="август" sheetId="11" r:id="rId11"/>
    <sheet name="сентябрь" sheetId="12" r:id="rId12"/>
    <sheet name="октябрь" sheetId="13" r:id="rId13"/>
    <sheet name="ноябрь" sheetId="14" r:id="rId14"/>
    <sheet name="декабрь" sheetId="15" r:id="rId15"/>
  </sheets>
  <externalReferences>
    <externalReference r:id="rId16"/>
    <externalReference r:id="rId17"/>
  </externalReferences>
  <definedNames>
    <definedName name="_xlnm._FilterDatabase" localSheetId="10" hidden="1">август!#REF!</definedName>
    <definedName name="_xlnm._FilterDatabase" localSheetId="6" hidden="1">апрель!#REF!</definedName>
    <definedName name="_xlnm._FilterDatabase" localSheetId="14" hidden="1">декабрь!#REF!</definedName>
    <definedName name="_xlnm._FilterDatabase" localSheetId="9" hidden="1">июль!#REF!</definedName>
    <definedName name="_xlnm._FilterDatabase" localSheetId="8" hidden="1">июнь!#REF!</definedName>
    <definedName name="_xlnm._FilterDatabase" localSheetId="7" hidden="1">май!#REF!</definedName>
    <definedName name="_xlnm._FilterDatabase" localSheetId="5" hidden="1">март!#REF!</definedName>
    <definedName name="_xlnm._FilterDatabase" localSheetId="2" hidden="1">март_18!#REF!</definedName>
    <definedName name="_xlnm._FilterDatabase" localSheetId="13" hidden="1">ноябрь!#REF!</definedName>
    <definedName name="_xlnm._FilterDatabase" localSheetId="12" hidden="1">октябрь!#REF!</definedName>
    <definedName name="_xlnm._FilterDatabase" localSheetId="11" hidden="1">сентябрь!#REF!</definedName>
    <definedName name="_xlnm._FilterDatabase" localSheetId="4" hidden="1">февраль!#REF!</definedName>
    <definedName name="_xlnm._FilterDatabase" localSheetId="1" hidden="1">февраль_18!#REF!</definedName>
    <definedName name="_xlnm._FilterDatabase" localSheetId="3" hidden="1">январь!#REF!</definedName>
    <definedName name="_xlnm._FilterDatabase" localSheetId="0" hidden="1">'январь 18'!$A$4:$B$63</definedName>
  </definedNames>
  <calcPr calcId="145621"/>
</workbook>
</file>

<file path=xl/calcChain.xml><?xml version="1.0" encoding="utf-8"?>
<calcChain xmlns="http://schemas.openxmlformats.org/spreadsheetml/2006/main">
  <c r="L199" i="15" l="1"/>
  <c r="L192" i="15"/>
  <c r="L190" i="15"/>
  <c r="L189" i="15"/>
  <c r="L188" i="15"/>
  <c r="L187" i="15"/>
  <c r="L186" i="15"/>
  <c r="L185" i="15"/>
  <c r="L183" i="15"/>
  <c r="L182" i="15"/>
  <c r="L181" i="15"/>
  <c r="L180" i="15"/>
  <c r="L179" i="15"/>
  <c r="L178" i="15"/>
  <c r="L177" i="15"/>
  <c r="L176" i="15"/>
  <c r="L175" i="15"/>
  <c r="L174" i="15"/>
  <c r="L170" i="15"/>
  <c r="L164" i="15"/>
  <c r="L163" i="15"/>
  <c r="L149" i="15"/>
  <c r="L147" i="15"/>
  <c r="L146" i="15"/>
  <c r="L145" i="15"/>
  <c r="L144" i="15"/>
  <c r="L143" i="15"/>
  <c r="L142" i="15"/>
  <c r="L134" i="15"/>
  <c r="L124" i="15"/>
  <c r="L121" i="15"/>
  <c r="L118" i="15"/>
  <c r="L112" i="15"/>
  <c r="L108" i="15"/>
  <c r="L104" i="15"/>
  <c r="L101" i="15"/>
  <c r="L100" i="15"/>
  <c r="L93" i="15"/>
  <c r="L83" i="15"/>
  <c r="L88" i="15"/>
  <c r="L73" i="15"/>
  <c r="L69" i="15"/>
  <c r="L60" i="15"/>
  <c r="L58" i="15"/>
  <c r="L57" i="15"/>
  <c r="L45" i="15"/>
  <c r="L40" i="15"/>
  <c r="L39" i="15"/>
  <c r="L38" i="15"/>
  <c r="L37" i="15"/>
  <c r="L36" i="15"/>
  <c r="L17" i="15"/>
  <c r="L13" i="15"/>
  <c r="L9" i="15"/>
  <c r="F201" i="15"/>
  <c r="D201" i="15"/>
  <c r="C201" i="15"/>
  <c r="K201" i="14"/>
  <c r="J201" i="14"/>
  <c r="I201" i="14"/>
  <c r="H201" i="14"/>
  <c r="L201" i="14" s="1"/>
  <c r="F201" i="14"/>
  <c r="E201" i="14"/>
  <c r="D201" i="14"/>
  <c r="C201" i="14"/>
  <c r="G201" i="14" s="1"/>
  <c r="L200" i="14"/>
  <c r="G200" i="14"/>
  <c r="L199" i="14"/>
  <c r="G199" i="14"/>
  <c r="L198" i="14"/>
  <c r="G198" i="14"/>
  <c r="L197" i="14"/>
  <c r="G197" i="14"/>
  <c r="L196" i="14"/>
  <c r="G196" i="14"/>
  <c r="L195" i="14"/>
  <c r="G195" i="14"/>
  <c r="L194" i="14"/>
  <c r="G194" i="14"/>
  <c r="L193" i="14"/>
  <c r="G193" i="14"/>
  <c r="L192" i="14"/>
  <c r="G192" i="14"/>
  <c r="L191" i="14"/>
  <c r="G191" i="14"/>
  <c r="L190" i="14"/>
  <c r="G190" i="14"/>
  <c r="L189" i="14"/>
  <c r="G189" i="14"/>
  <c r="L188" i="14"/>
  <c r="G188" i="14"/>
  <c r="L187" i="14"/>
  <c r="G187" i="14"/>
  <c r="L186" i="14"/>
  <c r="G186" i="14"/>
  <c r="L185" i="14"/>
  <c r="G185" i="14"/>
  <c r="L184" i="14"/>
  <c r="G184" i="14"/>
  <c r="L183" i="14"/>
  <c r="G183" i="14"/>
  <c r="L182" i="14"/>
  <c r="G182" i="14"/>
  <c r="L181" i="14"/>
  <c r="G181" i="14"/>
  <c r="L180" i="14"/>
  <c r="G180" i="14"/>
  <c r="L179" i="14"/>
  <c r="G179" i="14"/>
  <c r="L178" i="14"/>
  <c r="G178" i="14"/>
  <c r="L177" i="14"/>
  <c r="G177" i="14"/>
  <c r="L176" i="14"/>
  <c r="G176" i="14"/>
  <c r="L175" i="14"/>
  <c r="G175" i="14"/>
  <c r="L174" i="14"/>
  <c r="G174" i="14"/>
  <c r="L173" i="14"/>
  <c r="G173" i="14"/>
  <c r="L172" i="14"/>
  <c r="G172" i="14"/>
  <c r="L171" i="14"/>
  <c r="G171" i="14"/>
  <c r="L170" i="14"/>
  <c r="G170" i="14"/>
  <c r="L169" i="14"/>
  <c r="G169" i="14"/>
  <c r="L168" i="14"/>
  <c r="G168" i="14"/>
  <c r="L167" i="14"/>
  <c r="G167" i="14"/>
  <c r="L166" i="14"/>
  <c r="L165" i="14"/>
  <c r="G165" i="14"/>
  <c r="G166" i="14" s="1"/>
  <c r="L164" i="14"/>
  <c r="G164" i="14"/>
  <c r="L163" i="14"/>
  <c r="G163" i="14"/>
  <c r="L162" i="14"/>
  <c r="L161" i="14"/>
  <c r="G161" i="14"/>
  <c r="G162" i="14" s="1"/>
  <c r="L160" i="14"/>
  <c r="G160" i="14"/>
  <c r="L159" i="14"/>
  <c r="G159" i="14"/>
  <c r="L158" i="14"/>
  <c r="G158" i="14"/>
  <c r="L157" i="14"/>
  <c r="G157" i="14"/>
  <c r="L156" i="14"/>
  <c r="G156" i="14"/>
  <c r="L155" i="14"/>
  <c r="G155" i="14"/>
  <c r="L154" i="14"/>
  <c r="G154" i="14"/>
  <c r="L153" i="14"/>
  <c r="G153" i="14"/>
  <c r="L152" i="14"/>
  <c r="G152" i="14"/>
  <c r="L151" i="14"/>
  <c r="G151" i="14"/>
  <c r="L150" i="14"/>
  <c r="G150" i="14"/>
  <c r="L149" i="14"/>
  <c r="G149" i="14"/>
  <c r="L148" i="14"/>
  <c r="G148" i="14"/>
  <c r="L147" i="14"/>
  <c r="L146" i="14"/>
  <c r="G146" i="14"/>
  <c r="G147" i="14" s="1"/>
  <c r="L145" i="14"/>
  <c r="G145" i="14"/>
  <c r="L144" i="14"/>
  <c r="G144" i="14"/>
  <c r="L143" i="14"/>
  <c r="G143" i="14"/>
  <c r="L142" i="14"/>
  <c r="G142" i="14"/>
  <c r="L141" i="14"/>
  <c r="G141" i="14"/>
  <c r="L140" i="14"/>
  <c r="G140" i="14"/>
  <c r="L139" i="14"/>
  <c r="G139" i="14"/>
  <c r="L138" i="14"/>
  <c r="G138" i="14"/>
  <c r="L137" i="14"/>
  <c r="G137" i="14"/>
  <c r="L136" i="14"/>
  <c r="G136" i="14"/>
  <c r="L135" i="14"/>
  <c r="G135" i="14"/>
  <c r="L134" i="14"/>
  <c r="G134" i="14"/>
  <c r="L133" i="14"/>
  <c r="G133" i="14"/>
  <c r="L132" i="14"/>
  <c r="G132" i="14"/>
  <c r="L131" i="14"/>
  <c r="G131" i="14"/>
  <c r="L130" i="14"/>
  <c r="G130" i="14"/>
  <c r="L129" i="14"/>
  <c r="G129" i="14"/>
  <c r="L128" i="14"/>
  <c r="G128" i="14"/>
  <c r="L127" i="14"/>
  <c r="G127" i="14"/>
  <c r="L126" i="14"/>
  <c r="G126" i="14"/>
  <c r="L125" i="14"/>
  <c r="G125" i="14"/>
  <c r="L124" i="14"/>
  <c r="G124" i="14"/>
  <c r="L123" i="14"/>
  <c r="G123" i="14"/>
  <c r="L122" i="14"/>
  <c r="G122" i="14"/>
  <c r="L121" i="14"/>
  <c r="G121" i="14"/>
  <c r="L120" i="14"/>
  <c r="G120" i="14"/>
  <c r="L119" i="14"/>
  <c r="G119" i="14"/>
  <c r="L118" i="14"/>
  <c r="G118" i="14"/>
  <c r="L117" i="14"/>
  <c r="G117" i="14"/>
  <c r="L116" i="14"/>
  <c r="G116" i="14"/>
  <c r="L115" i="14"/>
  <c r="G115" i="14"/>
  <c r="L114" i="14"/>
  <c r="G114" i="14"/>
  <c r="L113" i="14"/>
  <c r="G113" i="14"/>
  <c r="L112" i="14"/>
  <c r="G112" i="14"/>
  <c r="L111" i="14"/>
  <c r="G111" i="14"/>
  <c r="L110" i="14"/>
  <c r="L109" i="14"/>
  <c r="G109" i="14"/>
  <c r="G110" i="14" s="1"/>
  <c r="L108" i="14"/>
  <c r="G108" i="14"/>
  <c r="L107" i="14"/>
  <c r="G107" i="14"/>
  <c r="L106" i="14"/>
  <c r="G106" i="14"/>
  <c r="L105" i="14"/>
  <c r="G105" i="14"/>
  <c r="L104" i="14"/>
  <c r="G104" i="14"/>
  <c r="L103" i="14"/>
  <c r="G103" i="14"/>
  <c r="L102" i="14"/>
  <c r="L101" i="14"/>
  <c r="G101" i="14"/>
  <c r="G102" i="14" s="1"/>
  <c r="L100" i="14"/>
  <c r="G100" i="14"/>
  <c r="L99" i="14"/>
  <c r="G99" i="14"/>
  <c r="L98" i="14"/>
  <c r="G98" i="14"/>
  <c r="L97" i="14"/>
  <c r="G97" i="14"/>
  <c r="L96" i="14"/>
  <c r="G96" i="14"/>
  <c r="L95" i="14"/>
  <c r="G95" i="14"/>
  <c r="L94" i="14"/>
  <c r="G94" i="14"/>
  <c r="L93" i="14"/>
  <c r="G93" i="14"/>
  <c r="L92" i="14"/>
  <c r="G92" i="14"/>
  <c r="L91" i="14"/>
  <c r="G91" i="14"/>
  <c r="L90" i="14"/>
  <c r="G90" i="14"/>
  <c r="L89" i="14"/>
  <c r="G89" i="14"/>
  <c r="L88" i="14"/>
  <c r="L87" i="14"/>
  <c r="G87" i="14"/>
  <c r="L86" i="14"/>
  <c r="G86" i="14"/>
  <c r="L85" i="14"/>
  <c r="G85" i="14"/>
  <c r="L84" i="14"/>
  <c r="G84" i="14"/>
  <c r="L83" i="14"/>
  <c r="G83" i="14"/>
  <c r="L82" i="14"/>
  <c r="G82" i="14"/>
  <c r="L81" i="14"/>
  <c r="G81" i="14"/>
  <c r="L80" i="14"/>
  <c r="G80" i="14"/>
  <c r="L79" i="14"/>
  <c r="G79" i="14"/>
  <c r="L78" i="14"/>
  <c r="G78" i="14"/>
  <c r="L77" i="14"/>
  <c r="G77" i="14"/>
  <c r="G76" i="14"/>
  <c r="L75" i="14"/>
  <c r="L76" i="14" s="1"/>
  <c r="G75" i="14"/>
  <c r="L74" i="14"/>
  <c r="G74" i="14"/>
  <c r="L73" i="14"/>
  <c r="G73" i="14"/>
  <c r="L72" i="14"/>
  <c r="G72" i="14"/>
  <c r="G71" i="14"/>
  <c r="L70" i="14"/>
  <c r="G70" i="14"/>
  <c r="L69" i="14"/>
  <c r="G69" i="14"/>
  <c r="L68" i="14"/>
  <c r="L67" i="14"/>
  <c r="G67" i="14"/>
  <c r="G68" i="14" s="1"/>
  <c r="L66" i="14"/>
  <c r="G66" i="14"/>
  <c r="L65" i="14"/>
  <c r="G65" i="14"/>
  <c r="L64" i="14"/>
  <c r="G64" i="14"/>
  <c r="L63" i="14"/>
  <c r="G63" i="14"/>
  <c r="L62" i="14"/>
  <c r="G62" i="14"/>
  <c r="L61" i="14"/>
  <c r="G61" i="14"/>
  <c r="L60" i="14"/>
  <c r="L59" i="14"/>
  <c r="G59" i="14"/>
  <c r="G60" i="14" s="1"/>
  <c r="L58" i="14"/>
  <c r="G58" i="14"/>
  <c r="L57" i="14"/>
  <c r="G57" i="14"/>
  <c r="L56" i="14"/>
  <c r="G56" i="14"/>
  <c r="L55" i="14"/>
  <c r="G55" i="14"/>
  <c r="L54" i="14"/>
  <c r="G54" i="14"/>
  <c r="L53" i="14"/>
  <c r="G53" i="14"/>
  <c r="L52" i="14"/>
  <c r="G52" i="14"/>
  <c r="L51" i="14"/>
  <c r="G51" i="14"/>
  <c r="L50" i="14"/>
  <c r="G50" i="14"/>
  <c r="L49" i="14"/>
  <c r="L48" i="14"/>
  <c r="G48" i="14"/>
  <c r="G49" i="14" s="1"/>
  <c r="G47" i="14"/>
  <c r="L46" i="14"/>
  <c r="G46" i="14"/>
  <c r="L45" i="14"/>
  <c r="G45" i="14"/>
  <c r="L44" i="14"/>
  <c r="L43" i="14"/>
  <c r="G43" i="14"/>
  <c r="G44" i="14" s="1"/>
  <c r="L42" i="14"/>
  <c r="G42" i="14"/>
  <c r="L41" i="14"/>
  <c r="G41" i="14"/>
  <c r="L40" i="14"/>
  <c r="L39" i="14"/>
  <c r="G39" i="14"/>
  <c r="L38" i="14"/>
  <c r="G38" i="14"/>
  <c r="L37" i="14"/>
  <c r="G37" i="14"/>
  <c r="L36" i="14"/>
  <c r="G36" i="14"/>
  <c r="L35" i="14"/>
  <c r="G35" i="14"/>
  <c r="L34" i="14"/>
  <c r="G34" i="14"/>
  <c r="L33" i="14"/>
  <c r="L32" i="14"/>
  <c r="G32" i="14"/>
  <c r="G33" i="14" s="1"/>
  <c r="L30" i="14"/>
  <c r="L31" i="14" s="1"/>
  <c r="G30" i="14"/>
  <c r="G31" i="14" s="1"/>
  <c r="L29" i="14"/>
  <c r="G29" i="14"/>
  <c r="L28" i="14"/>
  <c r="G28" i="14"/>
  <c r="L27" i="14"/>
  <c r="G27" i="14"/>
  <c r="L26" i="14"/>
  <c r="G26" i="14"/>
  <c r="L25" i="14"/>
  <c r="G25" i="14"/>
  <c r="L24" i="14"/>
  <c r="G24" i="14"/>
  <c r="L23" i="14"/>
  <c r="G23" i="14"/>
  <c r="L22" i="14"/>
  <c r="G22" i="14"/>
  <c r="L21" i="14"/>
  <c r="G21" i="14"/>
  <c r="L20" i="14"/>
  <c r="G20" i="14"/>
  <c r="L19" i="14"/>
  <c r="G19" i="14"/>
  <c r="L18" i="14"/>
  <c r="G18" i="14"/>
  <c r="L17" i="14"/>
  <c r="G17" i="14"/>
  <c r="L16" i="14"/>
  <c r="G16" i="14"/>
  <c r="L15" i="14"/>
  <c r="G15" i="14"/>
  <c r="L14" i="14"/>
  <c r="G14" i="14"/>
  <c r="L13" i="14"/>
  <c r="G13" i="14"/>
  <c r="L12" i="14"/>
  <c r="G12" i="14"/>
  <c r="L11" i="14"/>
  <c r="G11" i="14"/>
  <c r="L10" i="14"/>
  <c r="G10" i="14"/>
  <c r="L9" i="14"/>
  <c r="G9" i="14"/>
  <c r="L8" i="14"/>
  <c r="L7" i="14"/>
  <c r="G7" i="14"/>
  <c r="G8" i="14" s="1"/>
  <c r="L10" i="15" l="1"/>
  <c r="L12" i="15"/>
  <c r="L15" i="15"/>
  <c r="L16" i="15"/>
  <c r="L14" i="15"/>
  <c r="L11" i="15"/>
  <c r="L25" i="15"/>
  <c r="L30" i="15"/>
  <c r="L31" i="15" s="1"/>
  <c r="E201" i="15"/>
  <c r="L24" i="15"/>
  <c r="L28" i="15"/>
  <c r="L44" i="15"/>
  <c r="L59" i="15"/>
  <c r="K201" i="15"/>
  <c r="L35" i="15"/>
  <c r="I201" i="15"/>
  <c r="L46" i="15"/>
  <c r="L49" i="15"/>
  <c r="L61" i="15"/>
  <c r="L65" i="15"/>
  <c r="L115" i="15"/>
  <c r="L92" i="15"/>
  <c r="L97" i="15"/>
  <c r="L62" i="15"/>
  <c r="L117" i="15"/>
  <c r="L34" i="15"/>
  <c r="L63" i="15"/>
  <c r="L70" i="15"/>
  <c r="L77" i="15"/>
  <c r="L95" i="15"/>
  <c r="L67" i="15"/>
  <c r="L68" i="15"/>
  <c r="L82" i="15"/>
  <c r="L79" i="15"/>
  <c r="L130" i="15"/>
  <c r="L133" i="15"/>
  <c r="L196" i="15"/>
  <c r="L72" i="15"/>
  <c r="L89" i="15"/>
  <c r="L96" i="15"/>
  <c r="L125" i="15"/>
  <c r="L81" i="15"/>
  <c r="L98" i="15"/>
  <c r="L128" i="15"/>
  <c r="L129" i="15"/>
  <c r="L161" i="15"/>
  <c r="L165" i="15"/>
  <c r="L166" i="15"/>
  <c r="L171" i="15"/>
  <c r="L191" i="15"/>
  <c r="L91" i="15"/>
  <c r="L103" i="15"/>
  <c r="L107" i="15"/>
  <c r="L148" i="15"/>
  <c r="L162" i="15"/>
  <c r="L78" i="15"/>
  <c r="L111" i="15"/>
  <c r="L156" i="15"/>
  <c r="L102" i="15"/>
  <c r="L105" i="15"/>
  <c r="L106" i="15"/>
  <c r="L114" i="15"/>
  <c r="L116" i="15"/>
  <c r="L159" i="15"/>
  <c r="L160" i="15"/>
  <c r="L193" i="15"/>
  <c r="L200" i="15"/>
  <c r="L135" i="15"/>
  <c r="L141" i="15"/>
  <c r="L167" i="15"/>
  <c r="L173" i="15"/>
  <c r="L172" i="15"/>
  <c r="L127" i="15"/>
  <c r="L151" i="15"/>
  <c r="L150" i="15"/>
  <c r="L196" i="13"/>
  <c r="G190" i="13"/>
  <c r="L189" i="13"/>
  <c r="L188" i="13"/>
  <c r="G188" i="13"/>
  <c r="L183" i="13"/>
  <c r="L182" i="13"/>
  <c r="G182" i="13"/>
  <c r="L181" i="13"/>
  <c r="G181" i="13"/>
  <c r="G180" i="13"/>
  <c r="L179" i="13"/>
  <c r="G179" i="13"/>
  <c r="L178" i="13"/>
  <c r="G178" i="13"/>
  <c r="L177" i="13"/>
  <c r="G177" i="13"/>
  <c r="L176" i="13"/>
  <c r="G176" i="13"/>
  <c r="L175" i="13"/>
  <c r="G175" i="13"/>
  <c r="G174" i="13"/>
  <c r="G171" i="13"/>
  <c r="L170" i="13"/>
  <c r="L164" i="13"/>
  <c r="G161" i="13"/>
  <c r="G162" i="13" s="1"/>
  <c r="G146" i="13"/>
  <c r="G147" i="13" s="1"/>
  <c r="L145" i="13"/>
  <c r="G145" i="13"/>
  <c r="G144" i="13"/>
  <c r="G143" i="13"/>
  <c r="G142" i="13"/>
  <c r="G127" i="13"/>
  <c r="G126" i="13"/>
  <c r="G121" i="13"/>
  <c r="L121" i="13"/>
  <c r="G117" i="13"/>
  <c r="G116" i="13"/>
  <c r="G111" i="13"/>
  <c r="L108" i="13"/>
  <c r="G101" i="13"/>
  <c r="G102" i="13" s="1"/>
  <c r="L100" i="13"/>
  <c r="G93" i="13"/>
  <c r="L93" i="13"/>
  <c r="G89" i="13"/>
  <c r="L87" i="13"/>
  <c r="L85" i="13"/>
  <c r="G77" i="13"/>
  <c r="G70" i="13"/>
  <c r="G69" i="13"/>
  <c r="G71" i="13"/>
  <c r="G61" i="13"/>
  <c r="G62" i="13" s="1"/>
  <c r="G59" i="13"/>
  <c r="G60" i="13" s="1"/>
  <c r="L58" i="13"/>
  <c r="G56" i="13"/>
  <c r="G55" i="13"/>
  <c r="G54" i="13"/>
  <c r="G50" i="13"/>
  <c r="G46" i="13"/>
  <c r="G47" i="13" s="1"/>
  <c r="L45" i="13"/>
  <c r="G45" i="13"/>
  <c r="L44" i="13"/>
  <c r="L40" i="13"/>
  <c r="G39" i="13"/>
  <c r="L38" i="13"/>
  <c r="G38" i="13"/>
  <c r="L37" i="13"/>
  <c r="G37" i="13"/>
  <c r="L36" i="13"/>
  <c r="G36" i="13"/>
  <c r="L34" i="13"/>
  <c r="G34" i="13"/>
  <c r="L23" i="13"/>
  <c r="G19" i="13"/>
  <c r="L17" i="13"/>
  <c r="G15" i="13"/>
  <c r="D201" i="13"/>
  <c r="C201" i="13"/>
  <c r="L84" i="15" l="1"/>
  <c r="L90" i="15"/>
  <c r="L119" i="15"/>
  <c r="L152" i="15"/>
  <c r="L122" i="15"/>
  <c r="L157" i="15"/>
  <c r="L113" i="15"/>
  <c r="L64" i="15"/>
  <c r="L43" i="15"/>
  <c r="L80" i="15"/>
  <c r="J201" i="15"/>
  <c r="L21" i="15"/>
  <c r="L158" i="15"/>
  <c r="L197" i="15"/>
  <c r="L140" i="15"/>
  <c r="L132" i="15"/>
  <c r="L131" i="15"/>
  <c r="H201" i="15"/>
  <c r="L201" i="15" s="1"/>
  <c r="L7" i="15"/>
  <c r="L8" i="15" s="1"/>
  <c r="L42" i="15"/>
  <c r="G201" i="15"/>
  <c r="L32" i="15"/>
  <c r="L153" i="15"/>
  <c r="L198" i="15"/>
  <c r="L74" i="15"/>
  <c r="L138" i="15"/>
  <c r="L195" i="15"/>
  <c r="L126" i="15"/>
  <c r="L66" i="15"/>
  <c r="L18" i="15"/>
  <c r="L27" i="15"/>
  <c r="L19" i="15"/>
  <c r="L99" i="15"/>
  <c r="L154" i="15"/>
  <c r="L137" i="15"/>
  <c r="L94" i="15"/>
  <c r="L184" i="15"/>
  <c r="L86" i="15"/>
  <c r="L56" i="15"/>
  <c r="L53" i="15"/>
  <c r="L55" i="15"/>
  <c r="L54" i="15"/>
  <c r="L50" i="15"/>
  <c r="L23" i="15"/>
  <c r="L169" i="15"/>
  <c r="L87" i="15"/>
  <c r="L33" i="15"/>
  <c r="L26" i="15"/>
  <c r="L22" i="15"/>
  <c r="L110" i="15"/>
  <c r="L109" i="15"/>
  <c r="L75" i="15"/>
  <c r="L76" i="15" s="1"/>
  <c r="L41" i="15"/>
  <c r="L120" i="15"/>
  <c r="L168" i="15"/>
  <c r="L136" i="15"/>
  <c r="L85" i="15"/>
  <c r="L48" i="15"/>
  <c r="L59" i="13"/>
  <c r="L102" i="13"/>
  <c r="L144" i="13"/>
  <c r="L190" i="13"/>
  <c r="L39" i="13"/>
  <c r="L174" i="13"/>
  <c r="L14" i="13"/>
  <c r="L46" i="13"/>
  <c r="L104" i="13"/>
  <c r="L117" i="13"/>
  <c r="L159" i="13"/>
  <c r="L142" i="13"/>
  <c r="L91" i="13"/>
  <c r="L101" i="13"/>
  <c r="L147" i="13"/>
  <c r="L173" i="13"/>
  <c r="L180" i="13"/>
  <c r="L18" i="13"/>
  <c r="G18" i="13"/>
  <c r="L13" i="13"/>
  <c r="G13" i="13"/>
  <c r="L15" i="13"/>
  <c r="L26" i="13"/>
  <c r="G26" i="13"/>
  <c r="L51" i="13"/>
  <c r="G51" i="13"/>
  <c r="G57" i="13"/>
  <c r="G58" i="13" s="1"/>
  <c r="L57" i="13"/>
  <c r="G23" i="13"/>
  <c r="L65" i="13"/>
  <c r="L9" i="13"/>
  <c r="G32" i="13"/>
  <c r="G33" i="13" s="1"/>
  <c r="G67" i="13"/>
  <c r="G68" i="13" s="1"/>
  <c r="F201" i="13"/>
  <c r="G14" i="13"/>
  <c r="G16" i="13"/>
  <c r="G24" i="13"/>
  <c r="G30" i="13"/>
  <c r="G31" i="13" s="1"/>
  <c r="L35" i="13"/>
  <c r="E201" i="13"/>
  <c r="G7" i="13"/>
  <c r="G8" i="13" s="1"/>
  <c r="L16" i="13"/>
  <c r="G17" i="13"/>
  <c r="L19" i="13"/>
  <c r="G42" i="13"/>
  <c r="G9" i="13"/>
  <c r="L24" i="13"/>
  <c r="L30" i="13"/>
  <c r="L31" i="13" s="1"/>
  <c r="L43" i="13"/>
  <c r="G48" i="13"/>
  <c r="G49" i="13" s="1"/>
  <c r="L73" i="13"/>
  <c r="G73" i="13"/>
  <c r="L97" i="13"/>
  <c r="G41" i="13"/>
  <c r="L62" i="13"/>
  <c r="L75" i="13"/>
  <c r="L76" i="13" s="1"/>
  <c r="L42" i="13"/>
  <c r="L79" i="13"/>
  <c r="G79" i="13"/>
  <c r="G81" i="13"/>
  <c r="G43" i="13"/>
  <c r="G44" i="13" s="1"/>
  <c r="L49" i="13"/>
  <c r="L60" i="13"/>
  <c r="G63" i="13"/>
  <c r="G83" i="13"/>
  <c r="L89" i="13"/>
  <c r="G92" i="13"/>
  <c r="L112" i="13"/>
  <c r="G72" i="13"/>
  <c r="L160" i="13"/>
  <c r="L165" i="13"/>
  <c r="L63" i="13"/>
  <c r="L70" i="13"/>
  <c r="G80" i="13"/>
  <c r="G82" i="13"/>
  <c r="L88" i="13"/>
  <c r="L95" i="13"/>
  <c r="G96" i="13"/>
  <c r="G125" i="13"/>
  <c r="G129" i="13"/>
  <c r="L146" i="13"/>
  <c r="L185" i="13"/>
  <c r="L192" i="13"/>
  <c r="G65" i="13"/>
  <c r="L82" i="13"/>
  <c r="L118" i="13"/>
  <c r="L125" i="13"/>
  <c r="L156" i="13"/>
  <c r="G156" i="13"/>
  <c r="L200" i="13"/>
  <c r="L72" i="13"/>
  <c r="L92" i="13"/>
  <c r="G100" i="13"/>
  <c r="G106" i="13"/>
  <c r="L115" i="13"/>
  <c r="G128" i="13"/>
  <c r="G130" i="13"/>
  <c r="G135" i="13"/>
  <c r="L163" i="13"/>
  <c r="L171" i="13"/>
  <c r="L191" i="13"/>
  <c r="G191" i="13"/>
  <c r="L186" i="13"/>
  <c r="G75" i="13"/>
  <c r="G76" i="13"/>
  <c r="L81" i="13"/>
  <c r="L96" i="13"/>
  <c r="L98" i="13"/>
  <c r="G98" i="13"/>
  <c r="G103" i="13"/>
  <c r="G108" i="13"/>
  <c r="G112" i="13"/>
  <c r="L124" i="13"/>
  <c r="L128" i="13"/>
  <c r="L129" i="13"/>
  <c r="L143" i="13"/>
  <c r="L149" i="13"/>
  <c r="G149" i="13"/>
  <c r="L103" i="13"/>
  <c r="L107" i="13"/>
  <c r="G107" i="13"/>
  <c r="G113" i="13"/>
  <c r="L133" i="13"/>
  <c r="G133" i="13"/>
  <c r="L78" i="13"/>
  <c r="G85" i="13"/>
  <c r="G87" i="13"/>
  <c r="G91" i="13"/>
  <c r="G104" i="13"/>
  <c r="G105" i="13"/>
  <c r="G109" i="13"/>
  <c r="G110" i="13" s="1"/>
  <c r="L111" i="13"/>
  <c r="G115" i="13"/>
  <c r="G118" i="13"/>
  <c r="G124" i="13"/>
  <c r="L161" i="13"/>
  <c r="L167" i="13"/>
  <c r="G172" i="13"/>
  <c r="L187" i="13"/>
  <c r="G193" i="13"/>
  <c r="G97" i="13"/>
  <c r="L105" i="13"/>
  <c r="L106" i="13"/>
  <c r="G114" i="13"/>
  <c r="L116" i="13"/>
  <c r="L134" i="13"/>
  <c r="L162" i="13"/>
  <c r="G134" i="13"/>
  <c r="G148" i="13"/>
  <c r="G187" i="13"/>
  <c r="G192" i="13"/>
  <c r="G163" i="13"/>
  <c r="G164" i="13" s="1"/>
  <c r="G165" i="13"/>
  <c r="G166" i="13" s="1"/>
  <c r="G170" i="13"/>
  <c r="L172" i="13"/>
  <c r="G173" i="13"/>
  <c r="G186" i="13"/>
  <c r="G189" i="13"/>
  <c r="L127" i="13"/>
  <c r="G150" i="13"/>
  <c r="G185" i="13"/>
  <c r="G196" i="13"/>
  <c r="G199" i="13"/>
  <c r="G159" i="13"/>
  <c r="G160" i="13" s="1"/>
  <c r="G167" i="13"/>
  <c r="G183" i="13"/>
  <c r="L150" i="13"/>
  <c r="L190" i="12"/>
  <c r="G190" i="12"/>
  <c r="L189" i="12"/>
  <c r="L188" i="12"/>
  <c r="G188" i="12"/>
  <c r="L187" i="12"/>
  <c r="L182" i="12"/>
  <c r="G182" i="12"/>
  <c r="L181" i="12"/>
  <c r="G181" i="12"/>
  <c r="L180" i="12"/>
  <c r="G180" i="12"/>
  <c r="L179" i="12"/>
  <c r="G179" i="12"/>
  <c r="L178" i="12"/>
  <c r="G178" i="12"/>
  <c r="L177" i="12"/>
  <c r="G177" i="12"/>
  <c r="L176" i="12"/>
  <c r="G176" i="12"/>
  <c r="L175" i="12"/>
  <c r="G175" i="12"/>
  <c r="L174" i="12"/>
  <c r="G174" i="12"/>
  <c r="G172" i="12"/>
  <c r="G171" i="12"/>
  <c r="L170" i="12"/>
  <c r="L167" i="12"/>
  <c r="G148" i="12"/>
  <c r="G146" i="12"/>
  <c r="G147" i="12" s="1"/>
  <c r="L145" i="12"/>
  <c r="G145" i="12"/>
  <c r="L144" i="12"/>
  <c r="G144" i="12"/>
  <c r="L143" i="12"/>
  <c r="G143" i="12"/>
  <c r="G142" i="12"/>
  <c r="G129" i="12"/>
  <c r="G125" i="12"/>
  <c r="G121" i="12"/>
  <c r="L121" i="12"/>
  <c r="G117" i="12"/>
  <c r="L111" i="12"/>
  <c r="G108" i="12"/>
  <c r="G105" i="12"/>
  <c r="G104" i="12"/>
  <c r="L104" i="12"/>
  <c r="G101" i="12"/>
  <c r="G102" i="12" s="1"/>
  <c r="G100" i="12"/>
  <c r="L100" i="12"/>
  <c r="G93" i="12"/>
  <c r="L93" i="12"/>
  <c r="G77" i="12"/>
  <c r="G72" i="12"/>
  <c r="L70" i="12"/>
  <c r="G69" i="12"/>
  <c r="G63" i="12"/>
  <c r="G61" i="12"/>
  <c r="G62" i="12" s="1"/>
  <c r="L60" i="12"/>
  <c r="G55" i="12"/>
  <c r="G48" i="12"/>
  <c r="G49" i="12" s="1"/>
  <c r="L45" i="12"/>
  <c r="G45" i="12"/>
  <c r="G42" i="12"/>
  <c r="G41" i="12"/>
  <c r="L40" i="12"/>
  <c r="L39" i="12"/>
  <c r="G39" i="12"/>
  <c r="G38" i="12"/>
  <c r="G37" i="12"/>
  <c r="L36" i="12"/>
  <c r="G36" i="12"/>
  <c r="G34" i="12"/>
  <c r="G32" i="12"/>
  <c r="G33" i="12" s="1"/>
  <c r="G19" i="12"/>
  <c r="G15" i="12"/>
  <c r="G14" i="12"/>
  <c r="C201" i="12"/>
  <c r="L123" i="15" l="1"/>
  <c r="L51" i="15"/>
  <c r="L29" i="15"/>
  <c r="L52" i="15"/>
  <c r="L194" i="15"/>
  <c r="L155" i="15"/>
  <c r="L20" i="15"/>
  <c r="L139" i="15"/>
  <c r="L114" i="13"/>
  <c r="L132" i="13"/>
  <c r="L25" i="13"/>
  <c r="L83" i="13"/>
  <c r="L113" i="13"/>
  <c r="J201" i="13"/>
  <c r="L131" i="13"/>
  <c r="L166" i="13"/>
  <c r="L77" i="13"/>
  <c r="G122" i="13"/>
  <c r="L122" i="13"/>
  <c r="L169" i="13"/>
  <c r="G169" i="13"/>
  <c r="G136" i="13"/>
  <c r="L41" i="13"/>
  <c r="H201" i="13"/>
  <c r="L7" i="13"/>
  <c r="L8" i="13" s="1"/>
  <c r="G25" i="13"/>
  <c r="L184" i="13"/>
  <c r="G184" i="13"/>
  <c r="L86" i="13"/>
  <c r="G86" i="13"/>
  <c r="G52" i="13"/>
  <c r="G53" i="13"/>
  <c r="L120" i="13"/>
  <c r="G120" i="13"/>
  <c r="L74" i="13"/>
  <c r="G74" i="13"/>
  <c r="L135" i="13"/>
  <c r="L94" i="13"/>
  <c r="G94" i="13"/>
  <c r="L126" i="13"/>
  <c r="L136" i="13"/>
  <c r="L61" i="13"/>
  <c r="L28" i="13"/>
  <c r="G28" i="13"/>
  <c r="L68" i="13"/>
  <c r="L67" i="13"/>
  <c r="L152" i="13"/>
  <c r="G152" i="13"/>
  <c r="L198" i="13"/>
  <c r="G198" i="13"/>
  <c r="L151" i="13"/>
  <c r="G151" i="13"/>
  <c r="L110" i="13"/>
  <c r="L109" i="13"/>
  <c r="L138" i="13"/>
  <c r="G138" i="13"/>
  <c r="G99" i="13"/>
  <c r="L99" i="13"/>
  <c r="G95" i="13"/>
  <c r="L199" i="13"/>
  <c r="L27" i="13"/>
  <c r="G27" i="13"/>
  <c r="G10" i="13"/>
  <c r="L197" i="13"/>
  <c r="G197" i="13"/>
  <c r="L140" i="13"/>
  <c r="G140" i="13"/>
  <c r="G141" i="13"/>
  <c r="L141" i="13"/>
  <c r="L130" i="13"/>
  <c r="G78" i="13"/>
  <c r="L11" i="13"/>
  <c r="G11" i="13"/>
  <c r="G157" i="13"/>
  <c r="L157" i="13"/>
  <c r="L158" i="13"/>
  <c r="G158" i="13"/>
  <c r="L148" i="13"/>
  <c r="L69" i="13"/>
  <c r="L80" i="13"/>
  <c r="L48" i="13"/>
  <c r="I201" i="13"/>
  <c r="L154" i="13"/>
  <c r="G154" i="13"/>
  <c r="G119" i="13"/>
  <c r="L119" i="13"/>
  <c r="G137" i="13"/>
  <c r="G66" i="13"/>
  <c r="L22" i="13"/>
  <c r="G22" i="13"/>
  <c r="L193" i="13"/>
  <c r="G153" i="13"/>
  <c r="L153" i="13"/>
  <c r="L56" i="13"/>
  <c r="L53" i="13"/>
  <c r="L55" i="13"/>
  <c r="L52" i="13"/>
  <c r="L54" i="13"/>
  <c r="G200" i="13"/>
  <c r="L137" i="13"/>
  <c r="G131" i="13"/>
  <c r="L66" i="13"/>
  <c r="G132" i="13"/>
  <c r="L50" i="13"/>
  <c r="L33" i="13"/>
  <c r="L32" i="13"/>
  <c r="L12" i="13"/>
  <c r="L21" i="13"/>
  <c r="G21" i="13"/>
  <c r="G35" i="13"/>
  <c r="G201" i="13"/>
  <c r="L35" i="12"/>
  <c r="L164" i="12"/>
  <c r="L142" i="12"/>
  <c r="L33" i="12"/>
  <c r="L37" i="12"/>
  <c r="L81" i="12"/>
  <c r="L118" i="12"/>
  <c r="L148" i="12"/>
  <c r="L14" i="12"/>
  <c r="L199" i="12"/>
  <c r="L38" i="12"/>
  <c r="L103" i="12"/>
  <c r="L108" i="12"/>
  <c r="L125" i="12"/>
  <c r="L117" i="12"/>
  <c r="L149" i="12"/>
  <c r="L171" i="12"/>
  <c r="L16" i="12"/>
  <c r="L185" i="12"/>
  <c r="G17" i="12"/>
  <c r="L17" i="12"/>
  <c r="L15" i="12"/>
  <c r="G23" i="12"/>
  <c r="L23" i="12"/>
  <c r="G9" i="12"/>
  <c r="L186" i="12"/>
  <c r="G186" i="12"/>
  <c r="D201" i="12"/>
  <c r="L21" i="12"/>
  <c r="L26" i="12"/>
  <c r="G26" i="12"/>
  <c r="G30" i="12"/>
  <c r="G31" i="12" s="1"/>
  <c r="G21" i="12"/>
  <c r="L24" i="12"/>
  <c r="G16" i="12"/>
  <c r="G24" i="12"/>
  <c r="L32" i="12"/>
  <c r="L46" i="12"/>
  <c r="G46" i="12"/>
  <c r="G47" i="12" s="1"/>
  <c r="G7" i="12"/>
  <c r="G8" i="12" s="1"/>
  <c r="L27" i="12"/>
  <c r="G27" i="12"/>
  <c r="L34" i="12"/>
  <c r="L66" i="12"/>
  <c r="G66" i="12"/>
  <c r="G81" i="12"/>
  <c r="G35" i="12"/>
  <c r="L191" i="12"/>
  <c r="G191" i="12"/>
  <c r="L42" i="12"/>
  <c r="G43" i="12"/>
  <c r="G44" i="12" s="1"/>
  <c r="G53" i="12"/>
  <c r="G73" i="12"/>
  <c r="L79" i="12"/>
  <c r="G79" i="12"/>
  <c r="L97" i="12"/>
  <c r="G96" i="12"/>
  <c r="L58" i="12"/>
  <c r="G71" i="12"/>
  <c r="L77" i="12"/>
  <c r="L94" i="12"/>
  <c r="L131" i="12"/>
  <c r="G50" i="12"/>
  <c r="G56" i="12"/>
  <c r="L62" i="12"/>
  <c r="L69" i="12"/>
  <c r="L73" i="12"/>
  <c r="G75" i="12"/>
  <c r="L80" i="12"/>
  <c r="G89" i="12"/>
  <c r="L107" i="12"/>
  <c r="G107" i="12"/>
  <c r="L50" i="12"/>
  <c r="G54" i="12"/>
  <c r="L59" i="12"/>
  <c r="G59" i="12"/>
  <c r="G60" i="12" s="1"/>
  <c r="L72" i="12"/>
  <c r="L88" i="12"/>
  <c r="L89" i="12"/>
  <c r="G193" i="12"/>
  <c r="L78" i="12"/>
  <c r="G78" i="12"/>
  <c r="L116" i="12"/>
  <c r="G116" i="12"/>
  <c r="G128" i="12"/>
  <c r="L48" i="12"/>
  <c r="L57" i="12"/>
  <c r="G57" i="12"/>
  <c r="G58" i="12" s="1"/>
  <c r="L61" i="12"/>
  <c r="G65" i="12"/>
  <c r="G67" i="12"/>
  <c r="G68" i="12" s="1"/>
  <c r="G76" i="12"/>
  <c r="G95" i="12"/>
  <c r="G97" i="12"/>
  <c r="L106" i="12"/>
  <c r="L105" i="12"/>
  <c r="G80" i="12"/>
  <c r="G82" i="12"/>
  <c r="G114" i="12"/>
  <c r="G115" i="12"/>
  <c r="G127" i="12"/>
  <c r="G130" i="12"/>
  <c r="G135" i="12"/>
  <c r="L159" i="12"/>
  <c r="L160" i="12"/>
  <c r="L63" i="12"/>
  <c r="G112" i="12"/>
  <c r="L124" i="12"/>
  <c r="L128" i="12"/>
  <c r="L129" i="12"/>
  <c r="G141" i="12"/>
  <c r="L141" i="12"/>
  <c r="L163" i="12"/>
  <c r="L192" i="12"/>
  <c r="G109" i="12"/>
  <c r="G110" i="12" s="1"/>
  <c r="L112" i="12"/>
  <c r="L133" i="12"/>
  <c r="G133" i="12"/>
  <c r="L96" i="12"/>
  <c r="G98" i="12"/>
  <c r="G103" i="12"/>
  <c r="G106" i="12"/>
  <c r="G118" i="12"/>
  <c r="G124" i="12"/>
  <c r="L173" i="12"/>
  <c r="L200" i="12"/>
  <c r="G94" i="12"/>
  <c r="G111" i="12"/>
  <c r="L134" i="12"/>
  <c r="G149" i="12"/>
  <c r="L115" i="12"/>
  <c r="G126" i="12"/>
  <c r="G134" i="12"/>
  <c r="L146" i="12"/>
  <c r="L147" i="12"/>
  <c r="L165" i="12"/>
  <c r="L166" i="12"/>
  <c r="L196" i="12"/>
  <c r="G161" i="12"/>
  <c r="G162" i="12" s="1"/>
  <c r="G187" i="12"/>
  <c r="G192" i="12"/>
  <c r="G163" i="12"/>
  <c r="G164" i="12" s="1"/>
  <c r="G165" i="12"/>
  <c r="G166" i="12" s="1"/>
  <c r="G170" i="12"/>
  <c r="L172" i="12"/>
  <c r="G173" i="12"/>
  <c r="G189" i="12"/>
  <c r="L127" i="12"/>
  <c r="G150" i="12"/>
  <c r="L162" i="12"/>
  <c r="G185" i="12"/>
  <c r="G196" i="12"/>
  <c r="G199" i="12"/>
  <c r="G151" i="12"/>
  <c r="G197" i="12"/>
  <c r="G159" i="12"/>
  <c r="G160" i="12" s="1"/>
  <c r="G167" i="12"/>
  <c r="G183" i="12"/>
  <c r="L150" i="12"/>
  <c r="I201" i="12"/>
  <c r="L200" i="11"/>
  <c r="L190" i="11"/>
  <c r="G190" i="11"/>
  <c r="L189" i="11"/>
  <c r="L188" i="11"/>
  <c r="G188" i="11"/>
  <c r="L182" i="11"/>
  <c r="G182" i="11"/>
  <c r="L181" i="11"/>
  <c r="G181" i="11"/>
  <c r="L180" i="11"/>
  <c r="G180" i="11"/>
  <c r="L179" i="11"/>
  <c r="G179" i="11"/>
  <c r="L178" i="11"/>
  <c r="G178" i="11"/>
  <c r="L177" i="11"/>
  <c r="G177" i="11"/>
  <c r="G176" i="11"/>
  <c r="L175" i="11"/>
  <c r="G175" i="11"/>
  <c r="L174" i="11"/>
  <c r="G174" i="11"/>
  <c r="G172" i="11"/>
  <c r="G171" i="11"/>
  <c r="L170" i="11"/>
  <c r="L163" i="11"/>
  <c r="G148" i="11"/>
  <c r="G146" i="11"/>
  <c r="G147" i="11" s="1"/>
  <c r="L145" i="11"/>
  <c r="G145" i="11"/>
  <c r="L144" i="11"/>
  <c r="G144" i="11"/>
  <c r="L143" i="11"/>
  <c r="G143" i="11"/>
  <c r="G142" i="11"/>
  <c r="G127" i="11"/>
  <c r="G126" i="11"/>
  <c r="G125" i="11"/>
  <c r="G121" i="11"/>
  <c r="L121" i="11"/>
  <c r="L117" i="11"/>
  <c r="G117" i="11"/>
  <c r="G116" i="11"/>
  <c r="G111" i="11"/>
  <c r="G108" i="11"/>
  <c r="L108" i="11"/>
  <c r="G103" i="11"/>
  <c r="L104" i="11"/>
  <c r="L102" i="11"/>
  <c r="G96" i="11"/>
  <c r="L93" i="11"/>
  <c r="L88" i="11"/>
  <c r="G81" i="11"/>
  <c r="G75" i="11"/>
  <c r="G71" i="11"/>
  <c r="G59" i="11"/>
  <c r="G60" i="11" s="1"/>
  <c r="G57" i="11"/>
  <c r="G58" i="11" s="1"/>
  <c r="G56" i="11"/>
  <c r="G48" i="11"/>
  <c r="G49" i="11" s="1"/>
  <c r="L45" i="11"/>
  <c r="G45" i="11"/>
  <c r="L44" i="11"/>
  <c r="G41" i="11"/>
  <c r="L40" i="11"/>
  <c r="L39" i="11"/>
  <c r="G39" i="11"/>
  <c r="L38" i="11"/>
  <c r="G38" i="11"/>
  <c r="L37" i="11"/>
  <c r="G37" i="11"/>
  <c r="L36" i="11"/>
  <c r="G36" i="11"/>
  <c r="G32" i="11"/>
  <c r="G33" i="11" s="1"/>
  <c r="G19" i="11"/>
  <c r="G18" i="11"/>
  <c r="L18" i="11"/>
  <c r="G9" i="11"/>
  <c r="G7" i="11"/>
  <c r="G8" i="11" s="1"/>
  <c r="C201" i="11"/>
  <c r="L10" i="13" l="1"/>
  <c r="L194" i="13"/>
  <c r="G194" i="13"/>
  <c r="L123" i="13"/>
  <c r="G123" i="13"/>
  <c r="G12" i="13"/>
  <c r="L29" i="13"/>
  <c r="G29" i="13"/>
  <c r="L84" i="13"/>
  <c r="G84" i="13"/>
  <c r="G168" i="13"/>
  <c r="L195" i="13"/>
  <c r="G195" i="13"/>
  <c r="L90" i="13"/>
  <c r="G90" i="13"/>
  <c r="L168" i="13"/>
  <c r="L64" i="13"/>
  <c r="L20" i="13"/>
  <c r="G20" i="13"/>
  <c r="L139" i="13"/>
  <c r="G139" i="13"/>
  <c r="G64" i="13"/>
  <c r="L155" i="13"/>
  <c r="G155" i="13"/>
  <c r="K201" i="13"/>
  <c r="L201" i="13" s="1"/>
  <c r="L98" i="12"/>
  <c r="L82" i="12"/>
  <c r="L151" i="12"/>
  <c r="L44" i="12"/>
  <c r="L197" i="12"/>
  <c r="L19" i="12"/>
  <c r="L135" i="12"/>
  <c r="L95" i="12"/>
  <c r="L43" i="12"/>
  <c r="G90" i="12"/>
  <c r="G138" i="12"/>
  <c r="L138" i="12"/>
  <c r="L158" i="12"/>
  <c r="G158" i="12"/>
  <c r="G122" i="12"/>
  <c r="L122" i="12"/>
  <c r="L169" i="12"/>
  <c r="G169" i="12"/>
  <c r="L152" i="12"/>
  <c r="G152" i="12"/>
  <c r="L137" i="12"/>
  <c r="G137" i="12"/>
  <c r="L110" i="12"/>
  <c r="L109" i="12"/>
  <c r="G156" i="12"/>
  <c r="L86" i="12"/>
  <c r="G86" i="12"/>
  <c r="L49" i="12"/>
  <c r="F201" i="12"/>
  <c r="G132" i="12"/>
  <c r="L9" i="12"/>
  <c r="L156" i="12"/>
  <c r="L75" i="12"/>
  <c r="L76" i="12" s="1"/>
  <c r="L51" i="12"/>
  <c r="G51" i="12"/>
  <c r="G113" i="12"/>
  <c r="L126" i="12"/>
  <c r="L132" i="12"/>
  <c r="G157" i="12"/>
  <c r="L157" i="12"/>
  <c r="G153" i="12"/>
  <c r="L153" i="12"/>
  <c r="G200" i="12"/>
  <c r="L183" i="12"/>
  <c r="L119" i="12"/>
  <c r="G119" i="12"/>
  <c r="L136" i="12"/>
  <c r="G136" i="12"/>
  <c r="L114" i="12"/>
  <c r="L102" i="12"/>
  <c r="L101" i="12"/>
  <c r="L65" i="12"/>
  <c r="L30" i="12"/>
  <c r="L31" i="12" s="1"/>
  <c r="L56" i="12"/>
  <c r="L55" i="12"/>
  <c r="L54" i="12"/>
  <c r="L113" i="12"/>
  <c r="L18" i="12"/>
  <c r="G18" i="12"/>
  <c r="L120" i="12"/>
  <c r="G120" i="12"/>
  <c r="L198" i="12"/>
  <c r="G198" i="12"/>
  <c r="G91" i="12"/>
  <c r="L91" i="12"/>
  <c r="L92" i="12"/>
  <c r="G92" i="12"/>
  <c r="G85" i="12"/>
  <c r="L85" i="12"/>
  <c r="G52" i="12"/>
  <c r="L41" i="12"/>
  <c r="G25" i="12"/>
  <c r="K201" i="12"/>
  <c r="G87" i="12"/>
  <c r="L87" i="12"/>
  <c r="J201" i="12"/>
  <c r="L68" i="12"/>
  <c r="G131" i="12"/>
  <c r="H201" i="12"/>
  <c r="L7" i="12"/>
  <c r="L8" i="12" s="1"/>
  <c r="L67" i="12"/>
  <c r="L25" i="12"/>
  <c r="E201" i="12"/>
  <c r="L13" i="12"/>
  <c r="G13" i="12"/>
  <c r="L154" i="12"/>
  <c r="G154" i="12"/>
  <c r="L130" i="12"/>
  <c r="L74" i="12"/>
  <c r="G74" i="12"/>
  <c r="G28" i="12"/>
  <c r="L28" i="12"/>
  <c r="G83" i="12"/>
  <c r="L10" i="12"/>
  <c r="G10" i="12"/>
  <c r="L161" i="12"/>
  <c r="L22" i="12"/>
  <c r="G22" i="12"/>
  <c r="L184" i="12"/>
  <c r="G184" i="12"/>
  <c r="L140" i="12"/>
  <c r="G140" i="12"/>
  <c r="G99" i="12"/>
  <c r="L99" i="12"/>
  <c r="G70" i="12"/>
  <c r="L83" i="12"/>
  <c r="L11" i="12"/>
  <c r="G11" i="12"/>
  <c r="L97" i="11"/>
  <c r="L103" i="11"/>
  <c r="L106" i="11"/>
  <c r="L176" i="11"/>
  <c r="L167" i="11"/>
  <c r="L101" i="11"/>
  <c r="L134" i="11"/>
  <c r="L193" i="11"/>
  <c r="L199" i="11"/>
  <c r="L146" i="11"/>
  <c r="L192" i="11"/>
  <c r="L14" i="11"/>
  <c r="L11" i="11"/>
  <c r="G11" i="11"/>
  <c r="L15" i="11"/>
  <c r="G15" i="11"/>
  <c r="L23" i="11"/>
  <c r="G24" i="11"/>
  <c r="D201" i="11"/>
  <c r="E201" i="11"/>
  <c r="L46" i="11"/>
  <c r="F201" i="11"/>
  <c r="L9" i="11"/>
  <c r="L34" i="11"/>
  <c r="L16" i="11"/>
  <c r="G16" i="11"/>
  <c r="G21" i="11"/>
  <c r="L21" i="11"/>
  <c r="G42" i="11"/>
  <c r="L33" i="11"/>
  <c r="G14" i="11"/>
  <c r="L32" i="11"/>
  <c r="L42" i="11"/>
  <c r="G43" i="11"/>
  <c r="G44" i="11" s="1"/>
  <c r="L49" i="11"/>
  <c r="L62" i="11"/>
  <c r="G67" i="11"/>
  <c r="G68" i="11" s="1"/>
  <c r="G30" i="11"/>
  <c r="G31" i="11" s="1"/>
  <c r="L50" i="11"/>
  <c r="L112" i="11"/>
  <c r="G46" i="11"/>
  <c r="G47" i="11" s="1"/>
  <c r="G50" i="11"/>
  <c r="L54" i="11"/>
  <c r="G61" i="11"/>
  <c r="G62" i="11" s="1"/>
  <c r="L73" i="11"/>
  <c r="G73" i="11"/>
  <c r="G23" i="11"/>
  <c r="L24" i="11"/>
  <c r="L25" i="11"/>
  <c r="L55" i="11"/>
  <c r="L61" i="11"/>
  <c r="L100" i="11"/>
  <c r="G100" i="11"/>
  <c r="G34" i="11"/>
  <c r="L56" i="11"/>
  <c r="G76" i="11"/>
  <c r="G92" i="11"/>
  <c r="L60" i="11"/>
  <c r="L63" i="11"/>
  <c r="G63" i="11"/>
  <c r="L79" i="11"/>
  <c r="L77" i="11"/>
  <c r="L89" i="11"/>
  <c r="L96" i="11"/>
  <c r="G109" i="11"/>
  <c r="G110" i="11" s="1"/>
  <c r="G112" i="11"/>
  <c r="L124" i="11"/>
  <c r="L128" i="11"/>
  <c r="L129" i="11"/>
  <c r="L164" i="11"/>
  <c r="L173" i="11"/>
  <c r="L185" i="11"/>
  <c r="G98" i="11"/>
  <c r="L147" i="11"/>
  <c r="G69" i="11"/>
  <c r="G70" i="11"/>
  <c r="L81" i="11"/>
  <c r="L82" i="11"/>
  <c r="L91" i="11"/>
  <c r="L111" i="11"/>
  <c r="G115" i="11"/>
  <c r="G118" i="11"/>
  <c r="G124" i="11"/>
  <c r="G134" i="11"/>
  <c r="L142" i="11"/>
  <c r="L165" i="11"/>
  <c r="L166" i="11"/>
  <c r="L171" i="11"/>
  <c r="L78" i="11"/>
  <c r="G114" i="11"/>
  <c r="L116" i="11"/>
  <c r="L148" i="11"/>
  <c r="L186" i="11"/>
  <c r="G186" i="11"/>
  <c r="G77" i="11"/>
  <c r="G104" i="11"/>
  <c r="G105" i="11"/>
  <c r="G131" i="11"/>
  <c r="L156" i="11"/>
  <c r="G156" i="11"/>
  <c r="L191" i="11"/>
  <c r="G191" i="11"/>
  <c r="L187" i="11"/>
  <c r="G72" i="11"/>
  <c r="G89" i="11"/>
  <c r="G93" i="11"/>
  <c r="G101" i="11"/>
  <c r="G102" i="11" s="1"/>
  <c r="L107" i="11"/>
  <c r="G107" i="11"/>
  <c r="G129" i="11"/>
  <c r="L159" i="11"/>
  <c r="L160" i="11"/>
  <c r="L70" i="11"/>
  <c r="G79" i="11"/>
  <c r="G80" i="11"/>
  <c r="G82" i="11"/>
  <c r="L105" i="11"/>
  <c r="L118" i="11"/>
  <c r="L125" i="11"/>
  <c r="G141" i="11"/>
  <c r="L141" i="11"/>
  <c r="G54" i="11"/>
  <c r="G55" i="11"/>
  <c r="G106" i="11"/>
  <c r="L115" i="11"/>
  <c r="G128" i="11"/>
  <c r="L130" i="11"/>
  <c r="G130" i="11"/>
  <c r="L133" i="11"/>
  <c r="L149" i="11"/>
  <c r="L196" i="11"/>
  <c r="G149" i="11"/>
  <c r="G161" i="11"/>
  <c r="G162" i="11" s="1"/>
  <c r="G187" i="11"/>
  <c r="G192" i="11"/>
  <c r="G193" i="11"/>
  <c r="G200" i="11"/>
  <c r="G135" i="11"/>
  <c r="G163" i="11"/>
  <c r="G164" i="11" s="1"/>
  <c r="G165" i="11"/>
  <c r="G166" i="11" s="1"/>
  <c r="G170" i="11"/>
  <c r="L172" i="11"/>
  <c r="G173" i="11"/>
  <c r="G189" i="11"/>
  <c r="L127" i="11"/>
  <c r="G133" i="11"/>
  <c r="G150" i="11"/>
  <c r="L162" i="11"/>
  <c r="G185" i="11"/>
  <c r="G196" i="11"/>
  <c r="G199" i="11"/>
  <c r="G197" i="11"/>
  <c r="L135" i="11"/>
  <c r="G159" i="11"/>
  <c r="G160" i="11" s="1"/>
  <c r="G167" i="11"/>
  <c r="G183" i="11"/>
  <c r="L150" i="11"/>
  <c r="L183" i="11"/>
  <c r="G88" i="10"/>
  <c r="L193" i="10"/>
  <c r="L190" i="10"/>
  <c r="G190" i="10"/>
  <c r="L188" i="10"/>
  <c r="G188" i="10"/>
  <c r="G187" i="10"/>
  <c r="L182" i="10"/>
  <c r="G182" i="10"/>
  <c r="L181" i="10"/>
  <c r="G181" i="10"/>
  <c r="G180" i="10"/>
  <c r="L179" i="10"/>
  <c r="G179" i="10"/>
  <c r="L178" i="10"/>
  <c r="G178" i="10"/>
  <c r="L177" i="10"/>
  <c r="G177" i="10"/>
  <c r="G176" i="10"/>
  <c r="L175" i="10"/>
  <c r="G175" i="10"/>
  <c r="G174" i="10"/>
  <c r="G172" i="10"/>
  <c r="G171" i="10"/>
  <c r="G161" i="10"/>
  <c r="G162" i="10" s="1"/>
  <c r="G146" i="10"/>
  <c r="G147" i="10" s="1"/>
  <c r="G145" i="10"/>
  <c r="L144" i="10"/>
  <c r="G144" i="10"/>
  <c r="L143" i="10"/>
  <c r="G143" i="10"/>
  <c r="G142" i="10"/>
  <c r="L134" i="10"/>
  <c r="G127" i="10"/>
  <c r="G125" i="10"/>
  <c r="G121" i="10"/>
  <c r="L121" i="10"/>
  <c r="G117" i="10"/>
  <c r="L112" i="10"/>
  <c r="G111" i="10"/>
  <c r="L108" i="10"/>
  <c r="G108" i="10"/>
  <c r="L101" i="10"/>
  <c r="G101" i="10"/>
  <c r="G102" i="10" s="1"/>
  <c r="G89" i="10"/>
  <c r="L93" i="10"/>
  <c r="G79" i="10"/>
  <c r="G77" i="10"/>
  <c r="G73" i="10"/>
  <c r="G72" i="10"/>
  <c r="G71" i="10"/>
  <c r="G70" i="10"/>
  <c r="G68" i="10"/>
  <c r="G67" i="10"/>
  <c r="G66" i="10"/>
  <c r="L66" i="10"/>
  <c r="G61" i="10"/>
  <c r="G62" i="10" s="1"/>
  <c r="G57" i="10"/>
  <c r="G58" i="10" s="1"/>
  <c r="L58" i="10"/>
  <c r="G55" i="10"/>
  <c r="G56" i="10"/>
  <c r="G46" i="10"/>
  <c r="G47" i="10" s="1"/>
  <c r="L46" i="10"/>
  <c r="L45" i="10"/>
  <c r="G45" i="10"/>
  <c r="G41" i="10"/>
  <c r="L40" i="10"/>
  <c r="L39" i="10"/>
  <c r="G39" i="10"/>
  <c r="L38" i="10"/>
  <c r="G38" i="10"/>
  <c r="L37" i="10"/>
  <c r="G37" i="10"/>
  <c r="L36" i="10"/>
  <c r="G36" i="10"/>
  <c r="L27" i="10"/>
  <c r="G27" i="10"/>
  <c r="G24" i="10"/>
  <c r="G26" i="10"/>
  <c r="G21" i="10"/>
  <c r="L21" i="10"/>
  <c r="L18" i="10"/>
  <c r="G15" i="10"/>
  <c r="G14" i="10"/>
  <c r="E201" i="10"/>
  <c r="D201" i="10"/>
  <c r="L193" i="12" l="1"/>
  <c r="L90" i="12"/>
  <c r="L84" i="12"/>
  <c r="L52" i="12"/>
  <c r="G168" i="12"/>
  <c r="L201" i="12"/>
  <c r="L12" i="12"/>
  <c r="G12" i="12"/>
  <c r="L168" i="12"/>
  <c r="L20" i="12"/>
  <c r="G20" i="12"/>
  <c r="G29" i="12"/>
  <c r="L29" i="12"/>
  <c r="L64" i="12"/>
  <c r="G64" i="12"/>
  <c r="L123" i="12"/>
  <c r="G123" i="12"/>
  <c r="L53" i="12"/>
  <c r="G195" i="12"/>
  <c r="L155" i="12"/>
  <c r="G155" i="12"/>
  <c r="L195" i="12"/>
  <c r="G201" i="12"/>
  <c r="L139" i="12"/>
  <c r="G139" i="12"/>
  <c r="G84" i="12"/>
  <c r="L126" i="11"/>
  <c r="L131" i="11"/>
  <c r="L72" i="11"/>
  <c r="L19" i="11"/>
  <c r="L114" i="11"/>
  <c r="L43" i="11"/>
  <c r="L151" i="11"/>
  <c r="L58" i="11"/>
  <c r="L197" i="11"/>
  <c r="L92" i="11"/>
  <c r="L83" i="11"/>
  <c r="G139" i="11"/>
  <c r="L29" i="11"/>
  <c r="G29" i="11"/>
  <c r="L154" i="11"/>
  <c r="G154" i="11"/>
  <c r="L195" i="11"/>
  <c r="G195" i="11"/>
  <c r="L137" i="11"/>
  <c r="G137" i="11"/>
  <c r="G86" i="11"/>
  <c r="L86" i="11"/>
  <c r="L85" i="11"/>
  <c r="G85" i="11"/>
  <c r="G83" i="11"/>
  <c r="L53" i="11"/>
  <c r="L59" i="11"/>
  <c r="L35" i="11"/>
  <c r="G35" i="11"/>
  <c r="L41" i="11"/>
  <c r="G151" i="11"/>
  <c r="L184" i="11"/>
  <c r="G184" i="11"/>
  <c r="L194" i="11"/>
  <c r="G194" i="11"/>
  <c r="L136" i="11"/>
  <c r="G136" i="11"/>
  <c r="L67" i="11"/>
  <c r="L68" i="11"/>
  <c r="L13" i="11"/>
  <c r="G13" i="11"/>
  <c r="J201" i="11"/>
  <c r="G53" i="11"/>
  <c r="L80" i="11"/>
  <c r="L22" i="11"/>
  <c r="G22" i="11"/>
  <c r="L169" i="11"/>
  <c r="G169" i="11"/>
  <c r="G97" i="11"/>
  <c r="G157" i="11"/>
  <c r="L157" i="11"/>
  <c r="L120" i="11"/>
  <c r="G120" i="11"/>
  <c r="G95" i="11"/>
  <c r="L95" i="11"/>
  <c r="G91" i="11"/>
  <c r="L75" i="11"/>
  <c r="L76" i="11" s="1"/>
  <c r="L113" i="11"/>
  <c r="L109" i="11"/>
  <c r="L110" i="11"/>
  <c r="L66" i="11"/>
  <c r="G66" i="11"/>
  <c r="L69" i="11"/>
  <c r="L27" i="11"/>
  <c r="G27" i="11"/>
  <c r="G122" i="11"/>
  <c r="L122" i="11"/>
  <c r="G113" i="11"/>
  <c r="G153" i="11"/>
  <c r="L153" i="11"/>
  <c r="L132" i="11"/>
  <c r="G132" i="11"/>
  <c r="G78" i="11"/>
  <c r="G99" i="11"/>
  <c r="L99" i="11"/>
  <c r="G65" i="11"/>
  <c r="L65" i="11"/>
  <c r="L57" i="11"/>
  <c r="G25" i="11"/>
  <c r="G10" i="11"/>
  <c r="G26" i="11"/>
  <c r="L26" i="11"/>
  <c r="G201" i="11"/>
  <c r="L161" i="11"/>
  <c r="I201" i="11"/>
  <c r="K201" i="11"/>
  <c r="L98" i="11"/>
  <c r="L94" i="11"/>
  <c r="G94" i="11"/>
  <c r="L64" i="11"/>
  <c r="G64" i="11"/>
  <c r="L30" i="11"/>
  <c r="L31" i="11" s="1"/>
  <c r="L48" i="11"/>
  <c r="L28" i="11"/>
  <c r="G28" i="11"/>
  <c r="G138" i="11"/>
  <c r="L138" i="11"/>
  <c r="L158" i="11"/>
  <c r="G158" i="11"/>
  <c r="L198" i="11"/>
  <c r="G198" i="11"/>
  <c r="L152" i="11"/>
  <c r="G152" i="11"/>
  <c r="L140" i="11"/>
  <c r="G140" i="11"/>
  <c r="L119" i="11"/>
  <c r="G119" i="11"/>
  <c r="L87" i="11"/>
  <c r="G87" i="11"/>
  <c r="L74" i="11"/>
  <c r="G74" i="11"/>
  <c r="L17" i="11"/>
  <c r="G17" i="11"/>
  <c r="L20" i="11"/>
  <c r="G20" i="11"/>
  <c r="G52" i="11"/>
  <c r="H201" i="11"/>
  <c r="L7" i="11"/>
  <c r="L8" i="11" s="1"/>
  <c r="L149" i="10"/>
  <c r="L16" i="10"/>
  <c r="L147" i="10"/>
  <c r="L180" i="10"/>
  <c r="L11" i="10"/>
  <c r="L63" i="10"/>
  <c r="L102" i="10"/>
  <c r="L117" i="10"/>
  <c r="L148" i="10"/>
  <c r="L176" i="10"/>
  <c r="L145" i="10"/>
  <c r="L174" i="10"/>
  <c r="L186" i="10"/>
  <c r="L35" i="10"/>
  <c r="G35" i="10"/>
  <c r="L15" i="10"/>
  <c r="L33" i="10"/>
  <c r="G22" i="10"/>
  <c r="L23" i="10"/>
  <c r="G23" i="10"/>
  <c r="L26" i="10"/>
  <c r="G16" i="10"/>
  <c r="G7" i="10"/>
  <c r="G8" i="10" s="1"/>
  <c r="L22" i="10"/>
  <c r="G9" i="10"/>
  <c r="G10" i="10"/>
  <c r="L32" i="10"/>
  <c r="G32" i="10"/>
  <c r="G33" i="10" s="1"/>
  <c r="L42" i="10"/>
  <c r="L20" i="10"/>
  <c r="G20" i="10"/>
  <c r="L28" i="10"/>
  <c r="G28" i="10"/>
  <c r="G81" i="10"/>
  <c r="G116" i="10"/>
  <c r="L116" i="10"/>
  <c r="L10" i="10"/>
  <c r="G11" i="10"/>
  <c r="G18" i="10"/>
  <c r="L19" i="10"/>
  <c r="G19" i="10"/>
  <c r="L34" i="10"/>
  <c r="G34" i="10"/>
  <c r="C201" i="10"/>
  <c r="L9" i="10"/>
  <c r="G30" i="10"/>
  <c r="G31" i="10" s="1"/>
  <c r="G42" i="10"/>
  <c r="L44" i="10"/>
  <c r="L43" i="10"/>
  <c r="G43" i="10"/>
  <c r="G44" i="10" s="1"/>
  <c r="G48" i="10"/>
  <c r="G49" i="10" s="1"/>
  <c r="G50" i="10"/>
  <c r="G53" i="10"/>
  <c r="L59" i="10"/>
  <c r="L78" i="10"/>
  <c r="L118" i="10"/>
  <c r="G128" i="10"/>
  <c r="L152" i="10"/>
  <c r="G152" i="10"/>
  <c r="G192" i="10"/>
  <c r="F201" i="10"/>
  <c r="L24" i="10"/>
  <c r="L49" i="10"/>
  <c r="L60" i="10"/>
  <c r="G63" i="10"/>
  <c r="G69" i="10"/>
  <c r="G104" i="10"/>
  <c r="G103" i="10"/>
  <c r="L191" i="10"/>
  <c r="G191" i="10"/>
  <c r="L61" i="10"/>
  <c r="G75" i="10"/>
  <c r="L79" i="10"/>
  <c r="G82" i="10"/>
  <c r="G93" i="10"/>
  <c r="L97" i="10"/>
  <c r="L115" i="10"/>
  <c r="G52" i="10"/>
  <c r="G54" i="10"/>
  <c r="G59" i="10"/>
  <c r="G60" i="10" s="1"/>
  <c r="G78" i="10"/>
  <c r="G80" i="10"/>
  <c r="L133" i="10"/>
  <c r="G133" i="10"/>
  <c r="L57" i="10"/>
  <c r="L62" i="10"/>
  <c r="L73" i="10"/>
  <c r="G76" i="10"/>
  <c r="L104" i="10"/>
  <c r="L67" i="10"/>
  <c r="L68" i="10"/>
  <c r="L83" i="10"/>
  <c r="L100" i="10"/>
  <c r="G100" i="10"/>
  <c r="L130" i="10"/>
  <c r="G130" i="10"/>
  <c r="L167" i="10"/>
  <c r="G167" i="10"/>
  <c r="L196" i="10"/>
  <c r="L70" i="10"/>
  <c r="L88" i="10"/>
  <c r="G96" i="10"/>
  <c r="L125" i="10"/>
  <c r="L146" i="10"/>
  <c r="L170" i="10"/>
  <c r="G170" i="10"/>
  <c r="L189" i="10"/>
  <c r="G189" i="10"/>
  <c r="L72" i="10"/>
  <c r="L77" i="10"/>
  <c r="L96" i="10"/>
  <c r="G112" i="10"/>
  <c r="L124" i="10"/>
  <c r="L135" i="10"/>
  <c r="L142" i="10"/>
  <c r="L163" i="10"/>
  <c r="L187" i="10"/>
  <c r="G197" i="10"/>
  <c r="G200" i="10"/>
  <c r="L98" i="10"/>
  <c r="G98" i="10"/>
  <c r="L103" i="10"/>
  <c r="L107" i="10"/>
  <c r="G107" i="10"/>
  <c r="L113" i="10"/>
  <c r="G113" i="10"/>
  <c r="L150" i="10"/>
  <c r="L173" i="10"/>
  <c r="G105" i="10"/>
  <c r="G109" i="10"/>
  <c r="G110" i="10" s="1"/>
  <c r="L111" i="10"/>
  <c r="G115" i="10"/>
  <c r="G118" i="10"/>
  <c r="G124" i="10"/>
  <c r="G129" i="10"/>
  <c r="G134" i="10"/>
  <c r="G136" i="10"/>
  <c r="G148" i="10"/>
  <c r="L161" i="10"/>
  <c r="L164" i="10"/>
  <c r="L105" i="10"/>
  <c r="L106" i="10"/>
  <c r="G114" i="10"/>
  <c r="G159" i="10"/>
  <c r="G160" i="10" s="1"/>
  <c r="L162" i="10"/>
  <c r="L171" i="10"/>
  <c r="L172" i="10"/>
  <c r="L183" i="10"/>
  <c r="G183" i="10"/>
  <c r="L185" i="10"/>
  <c r="G185" i="10"/>
  <c r="G193" i="10"/>
  <c r="G97" i="10"/>
  <c r="G106" i="10"/>
  <c r="G126" i="10"/>
  <c r="G149" i="10"/>
  <c r="L192" i="10"/>
  <c r="G135" i="10"/>
  <c r="G163" i="10"/>
  <c r="G164" i="10" s="1"/>
  <c r="G165" i="10"/>
  <c r="G166" i="10" s="1"/>
  <c r="G173" i="10"/>
  <c r="G186" i="10"/>
  <c r="L127" i="10"/>
  <c r="G150" i="10"/>
  <c r="G196" i="10"/>
  <c r="G199" i="10"/>
  <c r="AL196" i="8"/>
  <c r="AG190" i="8"/>
  <c r="AG189" i="8"/>
  <c r="AL189" i="8"/>
  <c r="AL188" i="8"/>
  <c r="AG188" i="8"/>
  <c r="AG187" i="8"/>
  <c r="AG183" i="8"/>
  <c r="AL182" i="8"/>
  <c r="AG182" i="8"/>
  <c r="AL181" i="8"/>
  <c r="AG181" i="8"/>
  <c r="AG180" i="8"/>
  <c r="AL179" i="8"/>
  <c r="AG179" i="8"/>
  <c r="AL178" i="8"/>
  <c r="AG178" i="8"/>
  <c r="AG177" i="8"/>
  <c r="AG176" i="8"/>
  <c r="AG175" i="8"/>
  <c r="AL174" i="8"/>
  <c r="AG174" i="8"/>
  <c r="AG172" i="8"/>
  <c r="AG171" i="8"/>
  <c r="AG170" i="8"/>
  <c r="AL170" i="8"/>
  <c r="AG161" i="8"/>
  <c r="AG162" i="8" s="1"/>
  <c r="AG146" i="8"/>
  <c r="AG147" i="8" s="1"/>
  <c r="AG145" i="8"/>
  <c r="AG144" i="8"/>
  <c r="AL143" i="8"/>
  <c r="AG143" i="8"/>
  <c r="AG142" i="8"/>
  <c r="AG128" i="8"/>
  <c r="AL121" i="8"/>
  <c r="AG121" i="8"/>
  <c r="AG119" i="8"/>
  <c r="AG117" i="8"/>
  <c r="AL116" i="8"/>
  <c r="AG115" i="8"/>
  <c r="AL115" i="8"/>
  <c r="AG112" i="8"/>
  <c r="AG111" i="8"/>
  <c r="AL103" i="8"/>
  <c r="AG96" i="8"/>
  <c r="AG89" i="8"/>
  <c r="AL88" i="8"/>
  <c r="AL86" i="8"/>
  <c r="AG86" i="8"/>
  <c r="AL74" i="8"/>
  <c r="AG72" i="8"/>
  <c r="AL73" i="8"/>
  <c r="AG69" i="8"/>
  <c r="AG67" i="8"/>
  <c r="AG68" i="8" s="1"/>
  <c r="S64" i="8"/>
  <c r="N64" i="8"/>
  <c r="AL66" i="8"/>
  <c r="AG63" i="8"/>
  <c r="Y63" i="8"/>
  <c r="W63" i="8"/>
  <c r="X63" i="8" s="1"/>
  <c r="U63" i="8"/>
  <c r="T63" i="8"/>
  <c r="S63" i="8"/>
  <c r="R63" i="8"/>
  <c r="Q63" i="8"/>
  <c r="Y62" i="8"/>
  <c r="W62" i="8"/>
  <c r="X62" i="8" s="1"/>
  <c r="U62" i="8"/>
  <c r="T62" i="8"/>
  <c r="S62" i="8"/>
  <c r="R62" i="8"/>
  <c r="Q62" i="8"/>
  <c r="AL62" i="8"/>
  <c r="AG61" i="8"/>
  <c r="AG62" i="8" s="1"/>
  <c r="Y61" i="8"/>
  <c r="W61" i="8"/>
  <c r="X61" i="8" s="1"/>
  <c r="U61" i="8"/>
  <c r="T61" i="8"/>
  <c r="S61" i="8"/>
  <c r="R61" i="8"/>
  <c r="Q61" i="8"/>
  <c r="Y60" i="8"/>
  <c r="W60" i="8"/>
  <c r="X60" i="8" s="1"/>
  <c r="U60" i="8"/>
  <c r="T60" i="8"/>
  <c r="S60" i="8"/>
  <c r="R60" i="8"/>
  <c r="V60" i="8" s="1"/>
  <c r="Q60" i="8"/>
  <c r="AG59" i="8"/>
  <c r="AG60" i="8" s="1"/>
  <c r="Y59" i="8"/>
  <c r="X59" i="8"/>
  <c r="W59" i="8"/>
  <c r="U59" i="8"/>
  <c r="T59" i="8"/>
  <c r="S59" i="8"/>
  <c r="R59" i="8"/>
  <c r="Q59" i="8"/>
  <c r="Y58" i="8"/>
  <c r="W58" i="8"/>
  <c r="X58" i="8" s="1"/>
  <c r="U58" i="8"/>
  <c r="T58" i="8"/>
  <c r="S58" i="8"/>
  <c r="R58" i="8"/>
  <c r="V58" i="8" s="1"/>
  <c r="Q58" i="8"/>
  <c r="AG57" i="8"/>
  <c r="AG58" i="8" s="1"/>
  <c r="Y57" i="8"/>
  <c r="X57" i="8"/>
  <c r="W57" i="8"/>
  <c r="U57" i="8"/>
  <c r="T57" i="8"/>
  <c r="S57" i="8"/>
  <c r="R57" i="8"/>
  <c r="Q57" i="8"/>
  <c r="Y56" i="8"/>
  <c r="X56" i="8"/>
  <c r="W56" i="8"/>
  <c r="U56" i="8"/>
  <c r="T56" i="8"/>
  <c r="S56" i="8"/>
  <c r="R56" i="8"/>
  <c r="Q56" i="8"/>
  <c r="AL55" i="8"/>
  <c r="Y55" i="8"/>
  <c r="W55" i="8"/>
  <c r="X55" i="8" s="1"/>
  <c r="U55" i="8"/>
  <c r="T55" i="8"/>
  <c r="S55" i="8"/>
  <c r="R55" i="8"/>
  <c r="Q55" i="8"/>
  <c r="AL54" i="8"/>
  <c r="Y54" i="8"/>
  <c r="W54" i="8"/>
  <c r="U54" i="8"/>
  <c r="T54" i="8"/>
  <c r="S54" i="8"/>
  <c r="R54" i="8"/>
  <c r="Q54" i="8"/>
  <c r="Y53" i="8"/>
  <c r="W53" i="8"/>
  <c r="U53" i="8"/>
  <c r="T53" i="8"/>
  <c r="S53" i="8"/>
  <c r="V53" i="8" s="1"/>
  <c r="R53" i="8"/>
  <c r="Q53" i="8"/>
  <c r="Y52" i="8"/>
  <c r="W52" i="8"/>
  <c r="X52" i="8" s="1"/>
  <c r="U52" i="8"/>
  <c r="T52" i="8"/>
  <c r="S52" i="8"/>
  <c r="R52" i="8"/>
  <c r="Q52" i="8"/>
  <c r="Y51" i="8"/>
  <c r="W51" i="8"/>
  <c r="V51" i="8"/>
  <c r="U51" i="8"/>
  <c r="T51" i="8"/>
  <c r="S51" i="8"/>
  <c r="R51" i="8"/>
  <c r="Q51" i="8"/>
  <c r="AL56" i="8"/>
  <c r="Y50" i="8"/>
  <c r="W50" i="8"/>
  <c r="U50" i="8"/>
  <c r="T50" i="8"/>
  <c r="S50" i="8"/>
  <c r="R50" i="8"/>
  <c r="Q50" i="8"/>
  <c r="Y49" i="8"/>
  <c r="W49" i="8"/>
  <c r="U49" i="8"/>
  <c r="T49" i="8"/>
  <c r="S49" i="8"/>
  <c r="V49" i="8" s="1"/>
  <c r="R49" i="8"/>
  <c r="Q49" i="8"/>
  <c r="AG48" i="8"/>
  <c r="AG49" i="8" s="1"/>
  <c r="Y48" i="8"/>
  <c r="W48" i="8"/>
  <c r="X48" i="8" s="1"/>
  <c r="U48" i="8"/>
  <c r="T48" i="8"/>
  <c r="S48" i="8"/>
  <c r="R48" i="8"/>
  <c r="Q48" i="8"/>
  <c r="Y47" i="8"/>
  <c r="W47" i="8"/>
  <c r="X47" i="8" s="1"/>
  <c r="U47" i="8"/>
  <c r="T47" i="8"/>
  <c r="V47" i="8" s="1"/>
  <c r="S47" i="8"/>
  <c r="R47" i="8"/>
  <c r="Q47" i="8"/>
  <c r="AG46" i="8"/>
  <c r="AG47" i="8" s="1"/>
  <c r="AL46" i="8"/>
  <c r="Y46" i="8"/>
  <c r="W46" i="8"/>
  <c r="X46" i="8" s="1"/>
  <c r="V46" i="8"/>
  <c r="U46" i="8"/>
  <c r="T46" i="8"/>
  <c r="S46" i="8"/>
  <c r="R46" i="8"/>
  <c r="Q46" i="8"/>
  <c r="AL45" i="8"/>
  <c r="AG45" i="8"/>
  <c r="Y45" i="8"/>
  <c r="W45" i="8"/>
  <c r="X45" i="8" s="1"/>
  <c r="U45" i="8"/>
  <c r="T45" i="8"/>
  <c r="S45" i="8"/>
  <c r="R45" i="8"/>
  <c r="V45" i="8" s="1"/>
  <c r="Q45" i="8"/>
  <c r="Y44" i="8"/>
  <c r="W44" i="8"/>
  <c r="X44" i="8" s="1"/>
  <c r="U44" i="8"/>
  <c r="T44" i="8"/>
  <c r="S44" i="8"/>
  <c r="R44" i="8"/>
  <c r="Q44" i="8"/>
  <c r="Y43" i="8"/>
  <c r="W43" i="8"/>
  <c r="X43" i="8" s="1"/>
  <c r="U43" i="8"/>
  <c r="T43" i="8"/>
  <c r="V43" i="8" s="1"/>
  <c r="S43" i="8"/>
  <c r="R43" i="8"/>
  <c r="Q43" i="8"/>
  <c r="Y42" i="8"/>
  <c r="W42" i="8"/>
  <c r="U42" i="8"/>
  <c r="T42" i="8"/>
  <c r="S42" i="8"/>
  <c r="R42" i="8"/>
  <c r="Q42" i="8"/>
  <c r="AG42" i="8"/>
  <c r="AG41" i="8"/>
  <c r="Y41" i="8"/>
  <c r="W41" i="8"/>
  <c r="U41" i="8"/>
  <c r="T41" i="8"/>
  <c r="S41" i="8"/>
  <c r="R41" i="8"/>
  <c r="V41" i="8" s="1"/>
  <c r="Q41" i="8"/>
  <c r="AL40" i="8"/>
  <c r="Y40" i="8"/>
  <c r="W40" i="8"/>
  <c r="X40" i="8" s="1"/>
  <c r="U40" i="8"/>
  <c r="T40" i="8"/>
  <c r="S40" i="8"/>
  <c r="R40" i="8"/>
  <c r="Q40" i="8"/>
  <c r="AG39" i="8"/>
  <c r="Y39" i="8"/>
  <c r="W39" i="8"/>
  <c r="X39" i="8" s="1"/>
  <c r="U39" i="8"/>
  <c r="T39" i="8"/>
  <c r="S39" i="8"/>
  <c r="R39" i="8"/>
  <c r="Q39" i="8"/>
  <c r="AG38" i="8"/>
  <c r="Y38" i="8"/>
  <c r="W38" i="8"/>
  <c r="X38" i="8" s="1"/>
  <c r="U38" i="8"/>
  <c r="T38" i="8"/>
  <c r="S38" i="8"/>
  <c r="R38" i="8"/>
  <c r="Q38" i="8"/>
  <c r="AL37" i="8"/>
  <c r="AG37" i="8"/>
  <c r="Y37" i="8"/>
  <c r="W37" i="8"/>
  <c r="X37" i="8" s="1"/>
  <c r="U37" i="8"/>
  <c r="T37" i="8"/>
  <c r="S37" i="8"/>
  <c r="R37" i="8"/>
  <c r="Q37" i="8"/>
  <c r="AG36" i="8"/>
  <c r="Y36" i="8"/>
  <c r="W36" i="8"/>
  <c r="X36" i="8" s="1"/>
  <c r="V36" i="8"/>
  <c r="U36" i="8"/>
  <c r="T36" i="8"/>
  <c r="S36" i="8"/>
  <c r="R36" i="8"/>
  <c r="Q36" i="8"/>
  <c r="Y35" i="8"/>
  <c r="W35" i="8"/>
  <c r="X35" i="8" s="1"/>
  <c r="V35" i="8"/>
  <c r="U35" i="8"/>
  <c r="T35" i="8"/>
  <c r="S35" i="8"/>
  <c r="R35" i="8"/>
  <c r="Q35" i="8"/>
  <c r="Y34" i="8"/>
  <c r="W34" i="8"/>
  <c r="U34" i="8"/>
  <c r="S34" i="8"/>
  <c r="R34" i="8"/>
  <c r="O34" i="8"/>
  <c r="Y33" i="8"/>
  <c r="W33" i="8"/>
  <c r="X33" i="8" s="1"/>
  <c r="U33" i="8"/>
  <c r="T33" i="8"/>
  <c r="S33" i="8"/>
  <c r="R33" i="8"/>
  <c r="Q33" i="8"/>
  <c r="Y32" i="8"/>
  <c r="W32" i="8"/>
  <c r="U32" i="8"/>
  <c r="T32" i="8"/>
  <c r="S32" i="8"/>
  <c r="R32" i="8"/>
  <c r="Q32" i="8"/>
  <c r="Y31" i="8"/>
  <c r="W31" i="8"/>
  <c r="U31" i="8"/>
  <c r="T31" i="8"/>
  <c r="S31" i="8"/>
  <c r="R31" i="8"/>
  <c r="Q31" i="8"/>
  <c r="Y30" i="8"/>
  <c r="W30" i="8"/>
  <c r="U30" i="8"/>
  <c r="T30" i="8"/>
  <c r="S30" i="8"/>
  <c r="R30" i="8"/>
  <c r="V30" i="8" s="1"/>
  <c r="Q30" i="8"/>
  <c r="Y29" i="8"/>
  <c r="W29" i="8"/>
  <c r="T29" i="8"/>
  <c r="S29" i="8"/>
  <c r="R29" i="8"/>
  <c r="P29" i="8"/>
  <c r="O29" i="8"/>
  <c r="Y28" i="8"/>
  <c r="W28" i="8"/>
  <c r="X28" i="8" s="1"/>
  <c r="U28" i="8"/>
  <c r="T28" i="8"/>
  <c r="S28" i="8"/>
  <c r="R28" i="8"/>
  <c r="Q28" i="8"/>
  <c r="Y27" i="8"/>
  <c r="W27" i="8"/>
  <c r="X27" i="8" s="1"/>
  <c r="U27" i="8"/>
  <c r="T27" i="8"/>
  <c r="S27" i="8"/>
  <c r="R27" i="8"/>
  <c r="Q27" i="8"/>
  <c r="Y26" i="8"/>
  <c r="W26" i="8"/>
  <c r="U26" i="8"/>
  <c r="T26" i="8"/>
  <c r="S26" i="8"/>
  <c r="R26" i="8"/>
  <c r="Q26" i="8"/>
  <c r="Y25" i="8"/>
  <c r="W25" i="8"/>
  <c r="X25" i="8" s="1"/>
  <c r="V25" i="8"/>
  <c r="U25" i="8"/>
  <c r="T25" i="8"/>
  <c r="S25" i="8"/>
  <c r="R25" i="8"/>
  <c r="Q25" i="8"/>
  <c r="Y24" i="8"/>
  <c r="W24" i="8"/>
  <c r="X24" i="8" s="1"/>
  <c r="U24" i="8"/>
  <c r="T24" i="8"/>
  <c r="S24" i="8"/>
  <c r="R24" i="8"/>
  <c r="Q24" i="8"/>
  <c r="Y23" i="8"/>
  <c r="W23" i="8"/>
  <c r="U23" i="8"/>
  <c r="T23" i="8"/>
  <c r="S23" i="8"/>
  <c r="R23" i="8"/>
  <c r="Q23" i="8"/>
  <c r="Y22" i="8"/>
  <c r="W22" i="8"/>
  <c r="U22" i="8"/>
  <c r="T22" i="8"/>
  <c r="S22" i="8"/>
  <c r="R22" i="8"/>
  <c r="Q22" i="8"/>
  <c r="Y21" i="8"/>
  <c r="W21" i="8"/>
  <c r="U21" i="8"/>
  <c r="V21" i="8" s="1"/>
  <c r="T21" i="8"/>
  <c r="S21" i="8"/>
  <c r="R21" i="8"/>
  <c r="Q21" i="8"/>
  <c r="Y20" i="8"/>
  <c r="W20" i="8"/>
  <c r="U20" i="8"/>
  <c r="T20" i="8"/>
  <c r="S20" i="8"/>
  <c r="V20" i="8" s="1"/>
  <c r="R20" i="8"/>
  <c r="Q20" i="8"/>
  <c r="Y19" i="8"/>
  <c r="W19" i="8"/>
  <c r="U19" i="8"/>
  <c r="T19" i="8"/>
  <c r="S19" i="8"/>
  <c r="R19" i="8"/>
  <c r="V19" i="8" s="1"/>
  <c r="Q19" i="8"/>
  <c r="Y18" i="8"/>
  <c r="W18" i="8"/>
  <c r="U18" i="8"/>
  <c r="T18" i="8"/>
  <c r="S18" i="8"/>
  <c r="V18" i="8" s="1"/>
  <c r="R18" i="8"/>
  <c r="Q18" i="8"/>
  <c r="Y17" i="8"/>
  <c r="W17" i="8"/>
  <c r="U17" i="8"/>
  <c r="T17" i="8"/>
  <c r="S17" i="8"/>
  <c r="V17" i="8" s="1"/>
  <c r="R17" i="8"/>
  <c r="Q17" i="8"/>
  <c r="Y16" i="8"/>
  <c r="W16" i="8"/>
  <c r="U16" i="8"/>
  <c r="T16" i="8"/>
  <c r="S16" i="8"/>
  <c r="V16" i="8" s="1"/>
  <c r="R16" i="8"/>
  <c r="Q16" i="8"/>
  <c r="Y15" i="8"/>
  <c r="W15" i="8"/>
  <c r="U15" i="8"/>
  <c r="T15" i="8"/>
  <c r="S15" i="8"/>
  <c r="V15" i="8" s="1"/>
  <c r="R15" i="8"/>
  <c r="Q15" i="8"/>
  <c r="Y14" i="8"/>
  <c r="W14" i="8"/>
  <c r="U14" i="8"/>
  <c r="T14" i="8"/>
  <c r="S14" i="8"/>
  <c r="V14" i="8" s="1"/>
  <c r="R14" i="8"/>
  <c r="Q14" i="8"/>
  <c r="Y13" i="8"/>
  <c r="W13" i="8"/>
  <c r="U13" i="8"/>
  <c r="T13" i="8"/>
  <c r="S13" i="8"/>
  <c r="R13" i="8"/>
  <c r="Q13" i="8"/>
  <c r="Y12" i="8"/>
  <c r="W12" i="8"/>
  <c r="U12" i="8"/>
  <c r="T12" i="8"/>
  <c r="S12" i="8"/>
  <c r="V12" i="8" s="1"/>
  <c r="R12" i="8"/>
  <c r="Q12" i="8"/>
  <c r="Y11" i="8"/>
  <c r="W11" i="8"/>
  <c r="U11" i="8"/>
  <c r="T11" i="8"/>
  <c r="S11" i="8"/>
  <c r="R11" i="8"/>
  <c r="V11" i="8" s="1"/>
  <c r="Q11" i="8"/>
  <c r="Y10" i="8"/>
  <c r="W10" i="8"/>
  <c r="U10" i="8"/>
  <c r="T10" i="8"/>
  <c r="S10" i="8"/>
  <c r="R10" i="8"/>
  <c r="Q10" i="8"/>
  <c r="M10" i="8"/>
  <c r="M64" i="8" s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Y9" i="8"/>
  <c r="W9" i="8"/>
  <c r="X9" i="8" s="1"/>
  <c r="U9" i="8"/>
  <c r="T9" i="8"/>
  <c r="S9" i="8"/>
  <c r="R9" i="8"/>
  <c r="V9" i="8" s="1"/>
  <c r="Q9" i="8"/>
  <c r="A9" i="8"/>
  <c r="Y8" i="8"/>
  <c r="W8" i="8"/>
  <c r="U8" i="8"/>
  <c r="T8" i="8"/>
  <c r="S8" i="8"/>
  <c r="V8" i="8" s="1"/>
  <c r="R8" i="8"/>
  <c r="Q8" i="8"/>
  <c r="A8" i="8"/>
  <c r="Y7" i="8"/>
  <c r="W7" i="8"/>
  <c r="U7" i="8"/>
  <c r="T7" i="8"/>
  <c r="S7" i="8"/>
  <c r="R7" i="8"/>
  <c r="Q7" i="8"/>
  <c r="L190" i="9"/>
  <c r="G190" i="9"/>
  <c r="G189" i="9"/>
  <c r="L189" i="9"/>
  <c r="L188" i="9"/>
  <c r="G188" i="9"/>
  <c r="G187" i="9"/>
  <c r="L182" i="9"/>
  <c r="G182" i="9"/>
  <c r="L181" i="9"/>
  <c r="G181" i="9"/>
  <c r="G180" i="9"/>
  <c r="L179" i="9"/>
  <c r="G179" i="9"/>
  <c r="L178" i="9"/>
  <c r="G178" i="9"/>
  <c r="L177" i="9"/>
  <c r="G177" i="9"/>
  <c r="G176" i="9"/>
  <c r="L175" i="9"/>
  <c r="G175" i="9"/>
  <c r="L174" i="9"/>
  <c r="G174" i="9"/>
  <c r="G171" i="9"/>
  <c r="G170" i="9"/>
  <c r="L170" i="9"/>
  <c r="L163" i="9"/>
  <c r="G161" i="9"/>
  <c r="G162" i="9" s="1"/>
  <c r="L159" i="9"/>
  <c r="G148" i="9"/>
  <c r="G146" i="9"/>
  <c r="G147" i="9" s="1"/>
  <c r="L145" i="9"/>
  <c r="G145" i="9"/>
  <c r="L144" i="9"/>
  <c r="G144" i="9"/>
  <c r="L143" i="9"/>
  <c r="G143" i="9"/>
  <c r="G142" i="9"/>
  <c r="G129" i="9"/>
  <c r="G128" i="9"/>
  <c r="G126" i="9"/>
  <c r="G125" i="9"/>
  <c r="L124" i="9"/>
  <c r="G122" i="9"/>
  <c r="L122" i="9"/>
  <c r="L119" i="9"/>
  <c r="G117" i="9"/>
  <c r="G115" i="9"/>
  <c r="G112" i="9"/>
  <c r="L112" i="9"/>
  <c r="L111" i="9"/>
  <c r="G100" i="9"/>
  <c r="L100" i="9"/>
  <c r="L93" i="9"/>
  <c r="L88" i="9"/>
  <c r="L86" i="9"/>
  <c r="G86" i="9"/>
  <c r="G75" i="9"/>
  <c r="G63" i="9"/>
  <c r="G61" i="9"/>
  <c r="G62" i="9" s="1"/>
  <c r="G57" i="9"/>
  <c r="G58" i="9" s="1"/>
  <c r="G56" i="9"/>
  <c r="G55" i="9"/>
  <c r="G54" i="9"/>
  <c r="G51" i="9"/>
  <c r="L55" i="9"/>
  <c r="G50" i="9"/>
  <c r="L45" i="9"/>
  <c r="G45" i="9"/>
  <c r="L40" i="9"/>
  <c r="L39" i="9"/>
  <c r="G39" i="9"/>
  <c r="L38" i="9"/>
  <c r="G38" i="9"/>
  <c r="L37" i="9"/>
  <c r="G37" i="9"/>
  <c r="L36" i="9"/>
  <c r="G36" i="9"/>
  <c r="G24" i="9"/>
  <c r="G17" i="9"/>
  <c r="L13" i="9"/>
  <c r="G9" i="9"/>
  <c r="D201" i="9"/>
  <c r="L194" i="12" l="1"/>
  <c r="G194" i="12"/>
  <c r="L201" i="11"/>
  <c r="L168" i="11"/>
  <c r="L52" i="11"/>
  <c r="L84" i="11"/>
  <c r="G84" i="11"/>
  <c r="L155" i="11"/>
  <c r="G155" i="11"/>
  <c r="L123" i="11"/>
  <c r="G123" i="11"/>
  <c r="L51" i="11"/>
  <c r="G51" i="11"/>
  <c r="L10" i="11"/>
  <c r="G90" i="11"/>
  <c r="G12" i="11"/>
  <c r="L90" i="11"/>
  <c r="L12" i="11"/>
  <c r="G168" i="11"/>
  <c r="L139" i="11"/>
  <c r="X54" i="8"/>
  <c r="X19" i="8"/>
  <c r="X18" i="8"/>
  <c r="X41" i="8"/>
  <c r="L41" i="10"/>
  <c r="L136" i="10"/>
  <c r="L114" i="10"/>
  <c r="L82" i="10"/>
  <c r="L89" i="10"/>
  <c r="L81" i="10"/>
  <c r="L126" i="10"/>
  <c r="L123" i="10"/>
  <c r="G123" i="10"/>
  <c r="G168" i="10"/>
  <c r="L137" i="10"/>
  <c r="G137" i="10"/>
  <c r="G83" i="10"/>
  <c r="L195" i="10"/>
  <c r="L91" i="10"/>
  <c r="G91" i="10"/>
  <c r="L197" i="10"/>
  <c r="G151" i="10"/>
  <c r="L56" i="10"/>
  <c r="L55" i="10"/>
  <c r="L53" i="10"/>
  <c r="L52" i="10"/>
  <c r="L54" i="10"/>
  <c r="L86" i="10"/>
  <c r="G86" i="10"/>
  <c r="G17" i="10"/>
  <c r="L17" i="10"/>
  <c r="L119" i="10"/>
  <c r="G119" i="10"/>
  <c r="L87" i="10"/>
  <c r="G87" i="10"/>
  <c r="L154" i="10"/>
  <c r="G154" i="10"/>
  <c r="L131" i="10"/>
  <c r="G131" i="10"/>
  <c r="L200" i="10"/>
  <c r="L199" i="10"/>
  <c r="G138" i="10"/>
  <c r="L138" i="10"/>
  <c r="L69" i="10"/>
  <c r="L29" i="10"/>
  <c r="G29" i="10"/>
  <c r="L129" i="10"/>
  <c r="L132" i="10"/>
  <c r="G132" i="10"/>
  <c r="L30" i="10"/>
  <c r="L31" i="10" s="1"/>
  <c r="K201" i="10"/>
  <c r="L151" i="10"/>
  <c r="J201" i="10"/>
  <c r="L159" i="10"/>
  <c r="L160" i="10"/>
  <c r="L85" i="10"/>
  <c r="G85" i="10"/>
  <c r="L158" i="10"/>
  <c r="G158" i="10"/>
  <c r="L65" i="10"/>
  <c r="G65" i="10"/>
  <c r="G141" i="10"/>
  <c r="L141" i="10"/>
  <c r="L75" i="10"/>
  <c r="L76" i="10" s="1"/>
  <c r="L128" i="10"/>
  <c r="L80" i="10"/>
  <c r="G201" i="10"/>
  <c r="I201" i="10"/>
  <c r="L7" i="10"/>
  <c r="L8" i="10" s="1"/>
  <c r="L50" i="10"/>
  <c r="L14" i="10"/>
  <c r="H201" i="10"/>
  <c r="G25" i="10"/>
  <c r="G122" i="10"/>
  <c r="L122" i="10"/>
  <c r="L94" i="10"/>
  <c r="G94" i="10"/>
  <c r="G195" i="10"/>
  <c r="G153" i="10"/>
  <c r="L153" i="10"/>
  <c r="L166" i="10"/>
  <c r="L198" i="10"/>
  <c r="G198" i="10"/>
  <c r="L25" i="10"/>
  <c r="L48" i="10"/>
  <c r="L120" i="10"/>
  <c r="G120" i="10"/>
  <c r="G51" i="10"/>
  <c r="L51" i="10"/>
  <c r="L184" i="10"/>
  <c r="G184" i="10"/>
  <c r="G157" i="10"/>
  <c r="L157" i="10"/>
  <c r="G99" i="10"/>
  <c r="L99" i="10"/>
  <c r="L74" i="10"/>
  <c r="G74" i="10"/>
  <c r="L165" i="10"/>
  <c r="L140" i="10"/>
  <c r="G140" i="10"/>
  <c r="G92" i="10"/>
  <c r="L110" i="10"/>
  <c r="L109" i="10"/>
  <c r="L156" i="10"/>
  <c r="G156" i="10"/>
  <c r="G90" i="10"/>
  <c r="L169" i="10"/>
  <c r="G169" i="10"/>
  <c r="L95" i="10"/>
  <c r="G95" i="10"/>
  <c r="L92" i="10"/>
  <c r="L12" i="10"/>
  <c r="G12" i="10"/>
  <c r="L13" i="10"/>
  <c r="G13" i="10"/>
  <c r="X30" i="8"/>
  <c r="X16" i="8"/>
  <c r="X50" i="8"/>
  <c r="X51" i="8"/>
  <c r="X23" i="8"/>
  <c r="X26" i="8"/>
  <c r="X14" i="8"/>
  <c r="X22" i="8"/>
  <c r="X13" i="8"/>
  <c r="X32" i="8"/>
  <c r="W64" i="8"/>
  <c r="X20" i="8"/>
  <c r="AL104" i="8"/>
  <c r="AL108" i="8"/>
  <c r="AL111" i="8"/>
  <c r="AL164" i="8"/>
  <c r="AL177" i="8"/>
  <c r="AL38" i="8"/>
  <c r="AL50" i="8"/>
  <c r="AL58" i="8"/>
  <c r="AL118" i="8"/>
  <c r="AL144" i="8"/>
  <c r="AL175" i="8"/>
  <c r="AL187" i="8"/>
  <c r="AL33" i="8"/>
  <c r="AL72" i="8"/>
  <c r="AL89" i="8"/>
  <c r="AL39" i="8"/>
  <c r="AL102" i="8"/>
  <c r="AL176" i="8"/>
  <c r="AL185" i="8"/>
  <c r="AL36" i="8"/>
  <c r="AL117" i="8"/>
  <c r="AL146" i="8"/>
  <c r="V22" i="8"/>
  <c r="V23" i="8"/>
  <c r="AG24" i="8"/>
  <c r="AG9" i="8"/>
  <c r="V24" i="8"/>
  <c r="V28" i="8"/>
  <c r="X8" i="8"/>
  <c r="V32" i="8"/>
  <c r="X7" i="8"/>
  <c r="V7" i="8"/>
  <c r="AL7" i="8"/>
  <c r="AL8" i="8" s="1"/>
  <c r="V13" i="8"/>
  <c r="AL15" i="8"/>
  <c r="AG15" i="8"/>
  <c r="AL18" i="8"/>
  <c r="AL14" i="8"/>
  <c r="AL23" i="8"/>
  <c r="AG23" i="8"/>
  <c r="V26" i="8"/>
  <c r="AL10" i="8"/>
  <c r="AG10" i="8"/>
  <c r="V10" i="8"/>
  <c r="X11" i="8"/>
  <c r="V27" i="8"/>
  <c r="X31" i="8"/>
  <c r="AG7" i="8"/>
  <c r="AG8" i="8" s="1"/>
  <c r="X12" i="8"/>
  <c r="AG14" i="8"/>
  <c r="X15" i="8"/>
  <c r="X17" i="8"/>
  <c r="X21" i="8"/>
  <c r="V40" i="8"/>
  <c r="AG19" i="8"/>
  <c r="AG30" i="8"/>
  <c r="AG31" i="8" s="1"/>
  <c r="AG32" i="8"/>
  <c r="AG33" i="8" s="1"/>
  <c r="AL49" i="8"/>
  <c r="Q34" i="8"/>
  <c r="AG34" i="8"/>
  <c r="AC201" i="8"/>
  <c r="R64" i="8"/>
  <c r="X10" i="8"/>
  <c r="AE201" i="8"/>
  <c r="O64" i="8"/>
  <c r="T64" i="8" s="1"/>
  <c r="V31" i="8"/>
  <c r="V38" i="8"/>
  <c r="V39" i="8"/>
  <c r="AD201" i="8"/>
  <c r="AF201" i="8"/>
  <c r="P64" i="8"/>
  <c r="U64" i="8" s="1"/>
  <c r="U29" i="8"/>
  <c r="V29" i="8" s="1"/>
  <c r="V33" i="8"/>
  <c r="Q29" i="8"/>
  <c r="AL32" i="8"/>
  <c r="T34" i="8"/>
  <c r="V34" i="8" s="1"/>
  <c r="V37" i="8"/>
  <c r="X42" i="8"/>
  <c r="AL44" i="8"/>
  <c r="AG56" i="8"/>
  <c r="AG55" i="8"/>
  <c r="AG54" i="8"/>
  <c r="AG75" i="8"/>
  <c r="V44" i="8"/>
  <c r="V48" i="8"/>
  <c r="AL48" i="8"/>
  <c r="AL125" i="8"/>
  <c r="AL53" i="8"/>
  <c r="V57" i="8"/>
  <c r="AL61" i="8"/>
  <c r="AG43" i="8"/>
  <c r="AG44" i="8" s="1"/>
  <c r="AG76" i="8"/>
  <c r="AL80" i="8"/>
  <c r="AL82" i="8"/>
  <c r="AL119" i="8"/>
  <c r="V52" i="8"/>
  <c r="V54" i="8"/>
  <c r="V55" i="8"/>
  <c r="V56" i="8"/>
  <c r="V59" i="8"/>
  <c r="AG66" i="8"/>
  <c r="AL81" i="8"/>
  <c r="AL57" i="8"/>
  <c r="V63" i="8"/>
  <c r="AL70" i="8"/>
  <c r="AG81" i="8"/>
  <c r="AL101" i="8"/>
  <c r="AG101" i="8"/>
  <c r="AG102" i="8" s="1"/>
  <c r="AL127" i="8"/>
  <c r="V42" i="8"/>
  <c r="AL43" i="8"/>
  <c r="AG50" i="8"/>
  <c r="AG73" i="8"/>
  <c r="AG83" i="8"/>
  <c r="AL95" i="8"/>
  <c r="AG95" i="8"/>
  <c r="AL113" i="8"/>
  <c r="AG113" i="8"/>
  <c r="X49" i="8"/>
  <c r="V50" i="8"/>
  <c r="AL52" i="8"/>
  <c r="X53" i="8"/>
  <c r="AG53" i="8"/>
  <c r="AL59" i="8"/>
  <c r="AL60" i="8"/>
  <c r="V61" i="8"/>
  <c r="V62" i="8"/>
  <c r="AG80" i="8"/>
  <c r="AG82" i="8"/>
  <c r="AL124" i="8"/>
  <c r="AG124" i="8"/>
  <c r="AG130" i="8"/>
  <c r="AL191" i="8"/>
  <c r="AG191" i="8"/>
  <c r="AG65" i="8"/>
  <c r="AL96" i="8"/>
  <c r="AL97" i="8"/>
  <c r="AG98" i="8"/>
  <c r="AG104" i="8"/>
  <c r="AG105" i="8"/>
  <c r="AL128" i="8"/>
  <c r="AL129" i="8"/>
  <c r="AL156" i="8"/>
  <c r="AG156" i="8"/>
  <c r="AL163" i="8"/>
  <c r="AL192" i="8"/>
  <c r="AG71" i="8"/>
  <c r="AL107" i="8"/>
  <c r="AG107" i="8"/>
  <c r="AG108" i="8"/>
  <c r="AG118" i="8"/>
  <c r="AG135" i="8"/>
  <c r="AL145" i="8"/>
  <c r="AL147" i="8"/>
  <c r="AL200" i="8"/>
  <c r="AL94" i="8"/>
  <c r="AL114" i="8"/>
  <c r="AG114" i="8"/>
  <c r="AG149" i="8"/>
  <c r="AG126" i="8"/>
  <c r="AL133" i="8"/>
  <c r="AG133" i="8"/>
  <c r="AL149" i="8"/>
  <c r="AL167" i="8"/>
  <c r="AL180" i="8"/>
  <c r="AG74" i="8"/>
  <c r="AL91" i="8"/>
  <c r="AG94" i="8"/>
  <c r="AG97" i="8"/>
  <c r="AG106" i="8"/>
  <c r="AG109" i="8"/>
  <c r="AG110" i="8" s="1"/>
  <c r="AG116" i="8"/>
  <c r="AG125" i="8"/>
  <c r="AL126" i="8"/>
  <c r="AG129" i="8"/>
  <c r="AL142" i="8"/>
  <c r="AG103" i="8"/>
  <c r="AL112" i="8"/>
  <c r="AL134" i="8"/>
  <c r="AL190" i="8"/>
  <c r="AL193" i="8"/>
  <c r="AG127" i="8"/>
  <c r="AL159" i="8"/>
  <c r="AL160" i="8"/>
  <c r="AL173" i="8"/>
  <c r="AL186" i="8"/>
  <c r="AG186" i="8"/>
  <c r="AG192" i="8"/>
  <c r="AG134" i="8"/>
  <c r="AG148" i="8"/>
  <c r="AG193" i="8"/>
  <c r="AG163" i="8"/>
  <c r="AG164" i="8" s="1"/>
  <c r="AG165" i="8"/>
  <c r="AG166" i="8" s="1"/>
  <c r="AG173" i="8"/>
  <c r="AG150" i="8"/>
  <c r="AL162" i="8"/>
  <c r="AL172" i="8"/>
  <c r="AG185" i="8"/>
  <c r="AG196" i="8"/>
  <c r="AG199" i="8"/>
  <c r="AG159" i="8"/>
  <c r="AG160" i="8" s="1"/>
  <c r="AG167" i="8"/>
  <c r="AL150" i="8"/>
  <c r="AL183" i="8"/>
  <c r="L17" i="9"/>
  <c r="L30" i="9"/>
  <c r="L31" i="9" s="1"/>
  <c r="L164" i="9"/>
  <c r="L180" i="9"/>
  <c r="L9" i="9"/>
  <c r="L54" i="9"/>
  <c r="L75" i="9"/>
  <c r="L76" i="9" s="1"/>
  <c r="L14" i="9"/>
  <c r="L56" i="9"/>
  <c r="L82" i="9"/>
  <c r="L117" i="9"/>
  <c r="L196" i="9"/>
  <c r="L176" i="9"/>
  <c r="L185" i="9"/>
  <c r="L80" i="9"/>
  <c r="L167" i="9"/>
  <c r="L51" i="9"/>
  <c r="L81" i="9"/>
  <c r="L104" i="9"/>
  <c r="L108" i="9"/>
  <c r="L16" i="9"/>
  <c r="L15" i="9"/>
  <c r="L22" i="9"/>
  <c r="G35" i="9"/>
  <c r="L11" i="9"/>
  <c r="G11" i="9"/>
  <c r="L10" i="9"/>
  <c r="G15" i="9"/>
  <c r="G19" i="9"/>
  <c r="G22" i="9"/>
  <c r="L48" i="9"/>
  <c r="G48" i="9"/>
  <c r="G49" i="9" s="1"/>
  <c r="G30" i="9"/>
  <c r="G31" i="9" s="1"/>
  <c r="L34" i="9"/>
  <c r="G41" i="9"/>
  <c r="G42" i="9"/>
  <c r="L43" i="9"/>
  <c r="G43" i="9"/>
  <c r="G44" i="9" s="1"/>
  <c r="L134" i="9"/>
  <c r="G13" i="9"/>
  <c r="G16" i="9"/>
  <c r="G32" i="9"/>
  <c r="G33" i="9" s="1"/>
  <c r="L49" i="9"/>
  <c r="G10" i="9"/>
  <c r="G14" i="9"/>
  <c r="L24" i="9"/>
  <c r="L46" i="9"/>
  <c r="G46" i="9"/>
  <c r="G47" i="9" s="1"/>
  <c r="G7" i="9"/>
  <c r="G8" i="9" s="1"/>
  <c r="L33" i="9"/>
  <c r="L35" i="9"/>
  <c r="L72" i="9"/>
  <c r="G72" i="9"/>
  <c r="G34" i="9"/>
  <c r="G52" i="9"/>
  <c r="G67" i="9"/>
  <c r="G68" i="9" s="1"/>
  <c r="L77" i="9"/>
  <c r="G81" i="9"/>
  <c r="L116" i="9"/>
  <c r="G69" i="9"/>
  <c r="G53" i="9"/>
  <c r="L62" i="9"/>
  <c r="L103" i="9"/>
  <c r="G103" i="9"/>
  <c r="L125" i="9"/>
  <c r="L137" i="9"/>
  <c r="G137" i="9"/>
  <c r="L60" i="9"/>
  <c r="G89" i="9"/>
  <c r="L98" i="9"/>
  <c r="G109" i="9"/>
  <c r="G110" i="9" s="1"/>
  <c r="L121" i="9"/>
  <c r="G121" i="9"/>
  <c r="L58" i="9"/>
  <c r="G71" i="9"/>
  <c r="L70" i="9"/>
  <c r="G70" i="9"/>
  <c r="L74" i="9"/>
  <c r="G74" i="9"/>
  <c r="L186" i="9"/>
  <c r="G186" i="9"/>
  <c r="G59" i="9"/>
  <c r="G60" i="9" s="1"/>
  <c r="L106" i="9"/>
  <c r="G105" i="9"/>
  <c r="L127" i="9"/>
  <c r="G76" i="9"/>
  <c r="G93" i="9"/>
  <c r="G104" i="9"/>
  <c r="G106" i="9"/>
  <c r="G111" i="9"/>
  <c r="G134" i="9"/>
  <c r="L149" i="9"/>
  <c r="L171" i="9"/>
  <c r="L191" i="9"/>
  <c r="G191" i="9"/>
  <c r="L192" i="9"/>
  <c r="G119" i="9"/>
  <c r="G127" i="9"/>
  <c r="L130" i="9"/>
  <c r="G130" i="9"/>
  <c r="G77" i="9"/>
  <c r="G98" i="9"/>
  <c r="G118" i="9"/>
  <c r="L128" i="9"/>
  <c r="L129" i="9"/>
  <c r="L146" i="9"/>
  <c r="L147" i="9"/>
  <c r="L118" i="9"/>
  <c r="G124" i="9"/>
  <c r="L142" i="9"/>
  <c r="G149" i="9"/>
  <c r="G172" i="9"/>
  <c r="L187" i="9"/>
  <c r="G80" i="9"/>
  <c r="G82" i="9"/>
  <c r="L107" i="9"/>
  <c r="G107" i="9"/>
  <c r="G108" i="9"/>
  <c r="G114" i="9"/>
  <c r="G135" i="9"/>
  <c r="L148" i="9"/>
  <c r="L195" i="9"/>
  <c r="G101" i="9"/>
  <c r="G102" i="9" s="1"/>
  <c r="L102" i="9"/>
  <c r="G116" i="9"/>
  <c r="L133" i="9"/>
  <c r="G133" i="9"/>
  <c r="L160" i="9"/>
  <c r="L173" i="9"/>
  <c r="L126" i="9"/>
  <c r="L156" i="9"/>
  <c r="G156" i="9"/>
  <c r="G192" i="9"/>
  <c r="G193" i="9"/>
  <c r="G163" i="9"/>
  <c r="G164" i="9" s="1"/>
  <c r="G165" i="9"/>
  <c r="G166" i="9" s="1"/>
  <c r="L172" i="9"/>
  <c r="G173" i="9"/>
  <c r="G150" i="9"/>
  <c r="L162" i="9"/>
  <c r="G185" i="9"/>
  <c r="L193" i="9"/>
  <c r="G196" i="9"/>
  <c r="G199" i="9"/>
  <c r="G159" i="9"/>
  <c r="G160" i="9" s="1"/>
  <c r="G167" i="9"/>
  <c r="G183" i="9"/>
  <c r="L150" i="9"/>
  <c r="L183" i="9"/>
  <c r="D201" i="7"/>
  <c r="E201" i="7"/>
  <c r="C201" i="7"/>
  <c r="F201" i="7"/>
  <c r="H201" i="7"/>
  <c r="L193" i="6"/>
  <c r="L190" i="6"/>
  <c r="G190" i="6"/>
  <c r="L188" i="6"/>
  <c r="G188" i="6"/>
  <c r="G187" i="6"/>
  <c r="L182" i="6"/>
  <c r="G182" i="6"/>
  <c r="L181" i="6"/>
  <c r="G181" i="6"/>
  <c r="G180" i="6"/>
  <c r="L179" i="6"/>
  <c r="G179" i="6"/>
  <c r="L178" i="6"/>
  <c r="G178" i="6"/>
  <c r="L177" i="6"/>
  <c r="G177" i="6"/>
  <c r="G176" i="6"/>
  <c r="L175" i="6"/>
  <c r="G175" i="6"/>
  <c r="L174" i="6"/>
  <c r="G174" i="6"/>
  <c r="G172" i="6"/>
  <c r="G171" i="6"/>
  <c r="L162" i="6"/>
  <c r="G161" i="6"/>
  <c r="G162" i="6" s="1"/>
  <c r="G149" i="6"/>
  <c r="L149" i="6"/>
  <c r="L148" i="6"/>
  <c r="L146" i="6"/>
  <c r="G146" i="6"/>
  <c r="G147" i="6" s="1"/>
  <c r="L145" i="6"/>
  <c r="G145" i="6"/>
  <c r="L144" i="6"/>
  <c r="G144" i="6"/>
  <c r="G143" i="6"/>
  <c r="G141" i="6"/>
  <c r="L141" i="6"/>
  <c r="L138" i="6"/>
  <c r="G134" i="6"/>
  <c r="G127" i="6"/>
  <c r="L127" i="6"/>
  <c r="L121" i="6"/>
  <c r="G118" i="6"/>
  <c r="G108" i="6"/>
  <c r="L102" i="6"/>
  <c r="G100" i="6"/>
  <c r="L100" i="6"/>
  <c r="G89" i="6"/>
  <c r="G77" i="6"/>
  <c r="G71" i="6"/>
  <c r="G69" i="6"/>
  <c r="G66" i="6"/>
  <c r="G61" i="6"/>
  <c r="G62" i="6" s="1"/>
  <c r="G56" i="6"/>
  <c r="G54" i="6"/>
  <c r="G53" i="6"/>
  <c r="G50" i="6"/>
  <c r="G46" i="6"/>
  <c r="G47" i="6" s="1"/>
  <c r="L45" i="6"/>
  <c r="G45" i="6"/>
  <c r="G43" i="6"/>
  <c r="L40" i="6"/>
  <c r="L39" i="6"/>
  <c r="G39" i="6"/>
  <c r="G38" i="6"/>
  <c r="L37" i="6"/>
  <c r="G37" i="6"/>
  <c r="L36" i="6"/>
  <c r="G36" i="6"/>
  <c r="G34" i="6"/>
  <c r="L33" i="6"/>
  <c r="G32" i="6"/>
  <c r="G33" i="6" s="1"/>
  <c r="G30" i="6"/>
  <c r="G31" i="6" s="1"/>
  <c r="G22" i="6"/>
  <c r="L21" i="6"/>
  <c r="G15" i="6"/>
  <c r="L15" i="6"/>
  <c r="G14" i="6"/>
  <c r="G7" i="6"/>
  <c r="G8" i="6" s="1"/>
  <c r="C201" i="6"/>
  <c r="L90" i="10" l="1"/>
  <c r="L168" i="10"/>
  <c r="L155" i="10"/>
  <c r="L201" i="10"/>
  <c r="G155" i="10"/>
  <c r="G84" i="10"/>
  <c r="L84" i="10"/>
  <c r="L64" i="10"/>
  <c r="G64" i="10"/>
  <c r="L194" i="10"/>
  <c r="G194" i="10"/>
  <c r="L139" i="10"/>
  <c r="G139" i="10"/>
  <c r="AL42" i="8"/>
  <c r="AL34" i="8"/>
  <c r="AL83" i="8"/>
  <c r="AL9" i="8"/>
  <c r="AL135" i="8"/>
  <c r="AL195" i="8"/>
  <c r="AL24" i="8"/>
  <c r="L34" i="8"/>
  <c r="AL184" i="8"/>
  <c r="AG184" i="8"/>
  <c r="AG120" i="8"/>
  <c r="AL120" i="8"/>
  <c r="AL136" i="8"/>
  <c r="AG136" i="8"/>
  <c r="AL87" i="8"/>
  <c r="AG87" i="8"/>
  <c r="AL132" i="8"/>
  <c r="AG132" i="8"/>
  <c r="AL98" i="8"/>
  <c r="AL199" i="8"/>
  <c r="L56" i="8"/>
  <c r="AG70" i="8"/>
  <c r="AL63" i="8"/>
  <c r="X29" i="8"/>
  <c r="AL28" i="8"/>
  <c r="AG28" i="8"/>
  <c r="AL13" i="8"/>
  <c r="AG13" i="8"/>
  <c r="AG21" i="8"/>
  <c r="L32" i="8"/>
  <c r="AG52" i="8"/>
  <c r="AL169" i="8"/>
  <c r="AG169" i="8"/>
  <c r="AL161" i="8"/>
  <c r="AL85" i="8"/>
  <c r="AG85" i="8"/>
  <c r="AG200" i="8"/>
  <c r="AL130" i="8"/>
  <c r="L42" i="8"/>
  <c r="L37" i="8"/>
  <c r="AL35" i="8"/>
  <c r="AG35" i="8"/>
  <c r="AG27" i="8"/>
  <c r="AL27" i="8"/>
  <c r="AL11" i="8"/>
  <c r="AG11" i="8"/>
  <c r="AG18" i="8"/>
  <c r="AL158" i="8"/>
  <c r="AG158" i="8"/>
  <c r="AL65" i="8"/>
  <c r="AG22" i="8"/>
  <c r="AL22" i="8"/>
  <c r="AL75" i="8"/>
  <c r="AL76" i="8" s="1"/>
  <c r="AG168" i="8"/>
  <c r="AL152" i="8"/>
  <c r="AG152" i="8"/>
  <c r="AL166" i="8"/>
  <c r="AG78" i="8"/>
  <c r="AL148" i="8"/>
  <c r="AG137" i="8"/>
  <c r="AL69" i="8"/>
  <c r="AL105" i="8"/>
  <c r="AL106" i="8"/>
  <c r="AG77" i="8"/>
  <c r="AG26" i="8"/>
  <c r="AL41" i="8"/>
  <c r="V64" i="8"/>
  <c r="L29" i="8" s="1"/>
  <c r="AL30" i="8"/>
  <c r="AL31" i="8" s="1"/>
  <c r="AL12" i="8"/>
  <c r="AG12" i="8"/>
  <c r="AG157" i="8"/>
  <c r="AL157" i="8"/>
  <c r="AL151" i="8"/>
  <c r="AG151" i="8"/>
  <c r="AL165" i="8"/>
  <c r="AG91" i="8"/>
  <c r="AL110" i="8"/>
  <c r="AL109" i="8"/>
  <c r="AL138" i="8"/>
  <c r="AG138" i="8"/>
  <c r="AL171" i="8"/>
  <c r="AG195" i="8"/>
  <c r="AL137" i="8"/>
  <c r="L62" i="8"/>
  <c r="L33" i="8"/>
  <c r="Q64" i="8"/>
  <c r="G34" i="8" s="1"/>
  <c r="AL92" i="8"/>
  <c r="AG92" i="8"/>
  <c r="L38" i="8"/>
  <c r="AL122" i="8"/>
  <c r="AG122" i="8"/>
  <c r="AL154" i="8"/>
  <c r="AG154" i="8"/>
  <c r="AG153" i="8"/>
  <c r="AL153" i="8"/>
  <c r="AL198" i="8"/>
  <c r="AG198" i="8"/>
  <c r="AL140" i="8"/>
  <c r="AG140" i="8"/>
  <c r="AL141" i="8"/>
  <c r="AG141" i="8"/>
  <c r="L52" i="8"/>
  <c r="L39" i="8"/>
  <c r="AG201" i="8"/>
  <c r="AL19" i="8"/>
  <c r="L10" i="8"/>
  <c r="L7" i="8"/>
  <c r="AL131" i="8"/>
  <c r="AG131" i="8"/>
  <c r="AL20" i="8"/>
  <c r="X34" i="8"/>
  <c r="AL197" i="8"/>
  <c r="AG197" i="8"/>
  <c r="AL93" i="8"/>
  <c r="AG93" i="8"/>
  <c r="AL67" i="8"/>
  <c r="AL68" i="8"/>
  <c r="L61" i="8"/>
  <c r="L50" i="8"/>
  <c r="L59" i="8"/>
  <c r="J34" i="8"/>
  <c r="K29" i="8"/>
  <c r="AI201" i="8"/>
  <c r="L26" i="8"/>
  <c r="AG25" i="8"/>
  <c r="AL25" i="8"/>
  <c r="AK201" i="8"/>
  <c r="AL16" i="8"/>
  <c r="AG16" i="8"/>
  <c r="L40" i="8"/>
  <c r="L23" i="8"/>
  <c r="L165" i="9"/>
  <c r="L44" i="9"/>
  <c r="L105" i="9"/>
  <c r="L63" i="9"/>
  <c r="L61" i="9"/>
  <c r="L19" i="9"/>
  <c r="L151" i="9"/>
  <c r="L101" i="9"/>
  <c r="L91" i="9"/>
  <c r="G91" i="9"/>
  <c r="L87" i="9"/>
  <c r="G87" i="9"/>
  <c r="L109" i="9"/>
  <c r="L110" i="9"/>
  <c r="L99" i="9"/>
  <c r="G96" i="9"/>
  <c r="L32" i="9"/>
  <c r="G21" i="9"/>
  <c r="L21" i="9"/>
  <c r="L23" i="9"/>
  <c r="G23" i="9"/>
  <c r="G157" i="9"/>
  <c r="L157" i="9"/>
  <c r="L198" i="9"/>
  <c r="G198" i="9"/>
  <c r="G138" i="9"/>
  <c r="L138" i="9"/>
  <c r="L85" i="9"/>
  <c r="G85" i="9"/>
  <c r="G99" i="9"/>
  <c r="L42" i="9"/>
  <c r="L41" i="9"/>
  <c r="G18" i="9"/>
  <c r="L197" i="9"/>
  <c r="G197" i="9"/>
  <c r="L92" i="9"/>
  <c r="G92" i="9"/>
  <c r="G200" i="9"/>
  <c r="L78" i="9"/>
  <c r="G78" i="9"/>
  <c r="L65" i="9"/>
  <c r="G65" i="9"/>
  <c r="L28" i="9"/>
  <c r="G28" i="9"/>
  <c r="G26" i="9"/>
  <c r="L26" i="9"/>
  <c r="L18" i="9"/>
  <c r="G153" i="9"/>
  <c r="L153" i="9"/>
  <c r="L141" i="9"/>
  <c r="G141" i="9"/>
  <c r="L158" i="9"/>
  <c r="G158" i="9"/>
  <c r="L194" i="9"/>
  <c r="L94" i="9"/>
  <c r="G94" i="9"/>
  <c r="L200" i="9"/>
  <c r="L199" i="9"/>
  <c r="L113" i="9"/>
  <c r="G113" i="9"/>
  <c r="G131" i="9"/>
  <c r="L89" i="9"/>
  <c r="L154" i="9"/>
  <c r="G154" i="9"/>
  <c r="L135" i="9"/>
  <c r="L161" i="9"/>
  <c r="L140" i="9"/>
  <c r="G140" i="9"/>
  <c r="L83" i="9"/>
  <c r="G83" i="9"/>
  <c r="L131" i="9"/>
  <c r="L52" i="9"/>
  <c r="L59" i="9"/>
  <c r="F201" i="9"/>
  <c r="L20" i="9"/>
  <c r="G20" i="9"/>
  <c r="L184" i="9"/>
  <c r="G184" i="9"/>
  <c r="L79" i="9"/>
  <c r="G79" i="9"/>
  <c r="L73" i="9"/>
  <c r="G73" i="9"/>
  <c r="L95" i="9"/>
  <c r="G95" i="9"/>
  <c r="E201" i="9"/>
  <c r="G66" i="9"/>
  <c r="L25" i="9"/>
  <c r="G25" i="9"/>
  <c r="G120" i="9"/>
  <c r="L120" i="9"/>
  <c r="G195" i="9"/>
  <c r="G136" i="9"/>
  <c r="L68" i="9"/>
  <c r="L67" i="9"/>
  <c r="L57" i="9"/>
  <c r="L27" i="9"/>
  <c r="G27" i="9"/>
  <c r="L66" i="9"/>
  <c r="C201" i="9"/>
  <c r="I201" i="9"/>
  <c r="L7" i="9"/>
  <c r="L8" i="9" s="1"/>
  <c r="L12" i="9"/>
  <c r="G12" i="9"/>
  <c r="G151" i="9"/>
  <c r="L169" i="9"/>
  <c r="G169" i="9"/>
  <c r="L168" i="9"/>
  <c r="G168" i="9"/>
  <c r="L152" i="9"/>
  <c r="G152" i="9"/>
  <c r="L166" i="9"/>
  <c r="L114" i="9"/>
  <c r="L132" i="9"/>
  <c r="G132" i="9"/>
  <c r="L115" i="9"/>
  <c r="L69" i="9"/>
  <c r="L136" i="9"/>
  <c r="L50" i="9"/>
  <c r="J201" i="9"/>
  <c r="G201" i="7"/>
  <c r="K201" i="7"/>
  <c r="I201" i="7"/>
  <c r="G44" i="6"/>
  <c r="L180" i="6"/>
  <c r="L62" i="6"/>
  <c r="L147" i="6"/>
  <c r="L38" i="6"/>
  <c r="L92" i="6"/>
  <c r="L143" i="6"/>
  <c r="L176" i="6"/>
  <c r="L134" i="6"/>
  <c r="L57" i="6"/>
  <c r="L108" i="6"/>
  <c r="L186" i="6"/>
  <c r="L58" i="6"/>
  <c r="L66" i="6"/>
  <c r="L161" i="6"/>
  <c r="L14" i="6"/>
  <c r="G19" i="6"/>
  <c r="L30" i="6"/>
  <c r="L31" i="6" s="1"/>
  <c r="L32" i="6"/>
  <c r="G105" i="6"/>
  <c r="L170" i="6"/>
  <c r="G170" i="6"/>
  <c r="L196" i="6"/>
  <c r="L19" i="6"/>
  <c r="G27" i="6"/>
  <c r="L34" i="6"/>
  <c r="G16" i="6"/>
  <c r="L22" i="6"/>
  <c r="G9" i="6"/>
  <c r="L24" i="6"/>
  <c r="L27" i="6"/>
  <c r="L94" i="6"/>
  <c r="G94" i="6"/>
  <c r="L23" i="6"/>
  <c r="G23" i="6"/>
  <c r="G24" i="6"/>
  <c r="D201" i="6"/>
  <c r="L88" i="6"/>
  <c r="F201" i="6"/>
  <c r="E201" i="6"/>
  <c r="G21" i="6"/>
  <c r="L82" i="6"/>
  <c r="G52" i="6"/>
  <c r="G75" i="6"/>
  <c r="G76" i="6"/>
  <c r="L60" i="6"/>
  <c r="L167" i="6"/>
  <c r="G167" i="6"/>
  <c r="L42" i="6"/>
  <c r="G42" i="6"/>
  <c r="G117" i="6"/>
  <c r="G116" i="6"/>
  <c r="G41" i="6"/>
  <c r="L46" i="6"/>
  <c r="L107" i="6"/>
  <c r="G107" i="6"/>
  <c r="G112" i="6"/>
  <c r="L50" i="6"/>
  <c r="G73" i="6"/>
  <c r="L49" i="6"/>
  <c r="L61" i="6"/>
  <c r="G72" i="6"/>
  <c r="G48" i="6"/>
  <c r="G49" i="6" s="1"/>
  <c r="G55" i="6"/>
  <c r="G57" i="6"/>
  <c r="G58" i="6" s="1"/>
  <c r="L78" i="6"/>
  <c r="G78" i="6"/>
  <c r="G98" i="6"/>
  <c r="L125" i="6"/>
  <c r="G125" i="6"/>
  <c r="L133" i="6"/>
  <c r="G133" i="6"/>
  <c r="L135" i="6"/>
  <c r="G135" i="6"/>
  <c r="L79" i="6"/>
  <c r="G79" i="6"/>
  <c r="G96" i="6"/>
  <c r="G101" i="6"/>
  <c r="G102" i="6" s="1"/>
  <c r="L101" i="6"/>
  <c r="G63" i="6"/>
  <c r="G67" i="6"/>
  <c r="G68" i="6" s="1"/>
  <c r="L104" i="6"/>
  <c r="L110" i="6"/>
  <c r="G119" i="6"/>
  <c r="G142" i="6"/>
  <c r="L191" i="6"/>
  <c r="G191" i="6"/>
  <c r="L189" i="6"/>
  <c r="G189" i="6"/>
  <c r="G192" i="6"/>
  <c r="G65" i="6"/>
  <c r="L72" i="6"/>
  <c r="G80" i="6"/>
  <c r="G82" i="6"/>
  <c r="L112" i="6"/>
  <c r="L111" i="6"/>
  <c r="G115" i="6"/>
  <c r="L115" i="6"/>
  <c r="G114" i="6"/>
  <c r="L200" i="6"/>
  <c r="G59" i="6"/>
  <c r="G60" i="6" s="1"/>
  <c r="G70" i="6"/>
  <c r="G92" i="6"/>
  <c r="G111" i="6"/>
  <c r="L122" i="6"/>
  <c r="L152" i="6"/>
  <c r="G152" i="6"/>
  <c r="L63" i="6"/>
  <c r="L70" i="6"/>
  <c r="L77" i="6"/>
  <c r="L89" i="6"/>
  <c r="G109" i="6"/>
  <c r="G110" i="6" s="1"/>
  <c r="G122" i="6"/>
  <c r="L142" i="6"/>
  <c r="G97" i="6"/>
  <c r="L109" i="6"/>
  <c r="G128" i="6"/>
  <c r="L130" i="6"/>
  <c r="G130" i="6"/>
  <c r="L163" i="6"/>
  <c r="L187" i="6"/>
  <c r="G197" i="6"/>
  <c r="L118" i="6"/>
  <c r="L124" i="6"/>
  <c r="L126" i="6"/>
  <c r="G126" i="6"/>
  <c r="L129" i="6"/>
  <c r="G129" i="6"/>
  <c r="L150" i="6"/>
  <c r="L173" i="6"/>
  <c r="L195" i="6"/>
  <c r="G103" i="6"/>
  <c r="G104" i="6"/>
  <c r="L164" i="6"/>
  <c r="G138" i="6"/>
  <c r="G159" i="6"/>
  <c r="G160" i="6" s="1"/>
  <c r="L171" i="6"/>
  <c r="L172" i="6"/>
  <c r="L183" i="6"/>
  <c r="G183" i="6"/>
  <c r="L185" i="6"/>
  <c r="G185" i="6"/>
  <c r="G193" i="6"/>
  <c r="L192" i="6"/>
  <c r="G163" i="6"/>
  <c r="G164" i="6" s="1"/>
  <c r="G165" i="6"/>
  <c r="G166" i="6" s="1"/>
  <c r="G173" i="6"/>
  <c r="G186" i="6"/>
  <c r="L117" i="6"/>
  <c r="G121" i="6"/>
  <c r="G148" i="6"/>
  <c r="G150" i="6"/>
  <c r="G196" i="6"/>
  <c r="G199" i="6"/>
  <c r="G124" i="6"/>
  <c r="D201" i="5"/>
  <c r="AL155" i="8" l="1"/>
  <c r="AL99" i="8"/>
  <c r="AG99" i="8"/>
  <c r="AH201" i="8"/>
  <c r="AL17" i="8"/>
  <c r="AG17" i="8"/>
  <c r="L28" i="8"/>
  <c r="AL77" i="8"/>
  <c r="L27" i="8"/>
  <c r="L44" i="8"/>
  <c r="AG51" i="8"/>
  <c r="AL51" i="8"/>
  <c r="AL21" i="8"/>
  <c r="L48" i="8"/>
  <c r="AL90" i="8"/>
  <c r="AG90" i="8"/>
  <c r="AG20" i="8"/>
  <c r="AL194" i="8"/>
  <c r="AG194" i="8"/>
  <c r="K63" i="8"/>
  <c r="H63" i="8"/>
  <c r="J62" i="8"/>
  <c r="H70" i="8"/>
  <c r="H56" i="8"/>
  <c r="H55" i="8"/>
  <c r="H54" i="8"/>
  <c r="H52" i="8"/>
  <c r="H57" i="8"/>
  <c r="K49" i="8"/>
  <c r="K46" i="8"/>
  <c r="I45" i="8"/>
  <c r="J42" i="8"/>
  <c r="H41" i="8"/>
  <c r="I62" i="8"/>
  <c r="J53" i="8"/>
  <c r="K51" i="8"/>
  <c r="J49" i="8"/>
  <c r="J46" i="8"/>
  <c r="H45" i="8"/>
  <c r="I42" i="8"/>
  <c r="J60" i="8"/>
  <c r="J51" i="8"/>
  <c r="H61" i="8"/>
  <c r="I60" i="8"/>
  <c r="I51" i="8"/>
  <c r="I50" i="8"/>
  <c r="H49" i="8"/>
  <c r="J58" i="8"/>
  <c r="K48" i="8"/>
  <c r="I47" i="8"/>
  <c r="K44" i="8"/>
  <c r="I43" i="8"/>
  <c r="K40" i="8"/>
  <c r="K39" i="8"/>
  <c r="K38" i="8"/>
  <c r="K37" i="8"/>
  <c r="K36" i="8"/>
  <c r="I58" i="8"/>
  <c r="K52" i="8"/>
  <c r="J48" i="8"/>
  <c r="H47" i="8"/>
  <c r="J44" i="8"/>
  <c r="H43" i="8"/>
  <c r="K41" i="8"/>
  <c r="J40" i="8"/>
  <c r="J39" i="8"/>
  <c r="H59" i="8"/>
  <c r="J38" i="8"/>
  <c r="I25" i="8"/>
  <c r="H22" i="8"/>
  <c r="J21" i="8"/>
  <c r="H20" i="8"/>
  <c r="H18" i="8"/>
  <c r="J17" i="8"/>
  <c r="H16" i="8"/>
  <c r="J15" i="8"/>
  <c r="H14" i="8"/>
  <c r="H13" i="8"/>
  <c r="J12" i="8"/>
  <c r="J8" i="8"/>
  <c r="H7" i="8"/>
  <c r="K11" i="8"/>
  <c r="J32" i="8"/>
  <c r="K31" i="8"/>
  <c r="H25" i="8"/>
  <c r="I21" i="8"/>
  <c r="I17" i="8"/>
  <c r="I15" i="8"/>
  <c r="I12" i="8"/>
  <c r="I8" i="8"/>
  <c r="K35" i="8"/>
  <c r="J31" i="8"/>
  <c r="H15" i="8"/>
  <c r="H12" i="8"/>
  <c r="J11" i="8"/>
  <c r="K9" i="8"/>
  <c r="H8" i="8"/>
  <c r="J35" i="8"/>
  <c r="J36" i="8"/>
  <c r="K26" i="8"/>
  <c r="J10" i="8"/>
  <c r="I34" i="8"/>
  <c r="K33" i="8"/>
  <c r="I30" i="8"/>
  <c r="I29" i="8"/>
  <c r="J37" i="8"/>
  <c r="H33" i="8"/>
  <c r="H30" i="8"/>
  <c r="I28" i="8"/>
  <c r="I27" i="8"/>
  <c r="K25" i="8"/>
  <c r="H23" i="8"/>
  <c r="J22" i="8"/>
  <c r="J20" i="8"/>
  <c r="H19" i="8"/>
  <c r="J18" i="8"/>
  <c r="J16" i="8"/>
  <c r="J14" i="8"/>
  <c r="J13" i="8"/>
  <c r="I7" i="8"/>
  <c r="H28" i="8"/>
  <c r="J25" i="8"/>
  <c r="I22" i="8"/>
  <c r="K21" i="8"/>
  <c r="H10" i="8"/>
  <c r="H27" i="8"/>
  <c r="I18" i="8"/>
  <c r="I16" i="8"/>
  <c r="I14" i="8"/>
  <c r="K8" i="8"/>
  <c r="I20" i="8"/>
  <c r="K15" i="8"/>
  <c r="I13" i="8"/>
  <c r="K17" i="8"/>
  <c r="K12" i="8"/>
  <c r="K7" i="8"/>
  <c r="L60" i="8"/>
  <c r="H24" i="8"/>
  <c r="H32" i="8"/>
  <c r="L12" i="8"/>
  <c r="I32" i="8"/>
  <c r="I9" i="8"/>
  <c r="K20" i="8"/>
  <c r="I31" i="8"/>
  <c r="I52" i="8"/>
  <c r="K24" i="8"/>
  <c r="K43" i="8"/>
  <c r="I54" i="8"/>
  <c r="H36" i="8"/>
  <c r="K53" i="8"/>
  <c r="I36" i="8"/>
  <c r="I10" i="8"/>
  <c r="J28" i="8"/>
  <c r="K22" i="8"/>
  <c r="L8" i="8"/>
  <c r="K30" i="8"/>
  <c r="L20" i="8"/>
  <c r="J27" i="8"/>
  <c r="H46" i="8"/>
  <c r="I40" i="8"/>
  <c r="L53" i="8"/>
  <c r="H39" i="8"/>
  <c r="L45" i="8"/>
  <c r="L51" i="8"/>
  <c r="I49" i="8"/>
  <c r="J56" i="8"/>
  <c r="K54" i="8"/>
  <c r="J9" i="8"/>
  <c r="K34" i="8"/>
  <c r="J45" i="8"/>
  <c r="L58" i="8"/>
  <c r="I56" i="8"/>
  <c r="H34" i="8"/>
  <c r="L11" i="8"/>
  <c r="J23" i="8"/>
  <c r="K23" i="8"/>
  <c r="H9" i="8"/>
  <c r="I35" i="8"/>
  <c r="J26" i="8"/>
  <c r="L47" i="8"/>
  <c r="K42" i="8"/>
  <c r="K32" i="8"/>
  <c r="I37" i="8"/>
  <c r="I44" i="8"/>
  <c r="I26" i="8"/>
  <c r="K50" i="8"/>
  <c r="K60" i="8"/>
  <c r="I59" i="8"/>
  <c r="K55" i="8"/>
  <c r="H51" i="8"/>
  <c r="I61" i="8"/>
  <c r="I38" i="8"/>
  <c r="I55" i="8"/>
  <c r="J47" i="8"/>
  <c r="J55" i="8"/>
  <c r="K16" i="8"/>
  <c r="K27" i="8"/>
  <c r="K19" i="8"/>
  <c r="H29" i="8"/>
  <c r="I24" i="8"/>
  <c r="J24" i="8"/>
  <c r="K10" i="8"/>
  <c r="L9" i="8"/>
  <c r="H31" i="8"/>
  <c r="I48" i="8"/>
  <c r="L43" i="8"/>
  <c r="H11" i="8"/>
  <c r="I41" i="8"/>
  <c r="J41" i="8"/>
  <c r="H53" i="8"/>
  <c r="K61" i="8"/>
  <c r="J57" i="8"/>
  <c r="I53" i="8"/>
  <c r="J59" i="8"/>
  <c r="K56" i="8"/>
  <c r="K18" i="8"/>
  <c r="H48" i="8"/>
  <c r="L21" i="8"/>
  <c r="L30" i="8"/>
  <c r="L25" i="8"/>
  <c r="L15" i="8"/>
  <c r="K13" i="8"/>
  <c r="L36" i="8"/>
  <c r="K45" i="8"/>
  <c r="L35" i="8"/>
  <c r="I33" i="8"/>
  <c r="H35" i="8"/>
  <c r="K59" i="8"/>
  <c r="H62" i="8"/>
  <c r="J54" i="8"/>
  <c r="J63" i="8"/>
  <c r="J52" i="8"/>
  <c r="J19" i="8"/>
  <c r="I23" i="8"/>
  <c r="L14" i="8"/>
  <c r="K28" i="8"/>
  <c r="J29" i="8"/>
  <c r="H17" i="8"/>
  <c r="L19" i="8"/>
  <c r="L16" i="8"/>
  <c r="K14" i="8"/>
  <c r="H38" i="8"/>
  <c r="I46" i="8"/>
  <c r="H37" i="8"/>
  <c r="H44" i="8"/>
  <c r="L49" i="8"/>
  <c r="J61" i="8"/>
  <c r="I57" i="8"/>
  <c r="H60" i="8"/>
  <c r="K62" i="8"/>
  <c r="K57" i="8"/>
  <c r="H26" i="8"/>
  <c r="I39" i="8"/>
  <c r="J33" i="8"/>
  <c r="J50" i="8"/>
  <c r="I11" i="8"/>
  <c r="J30" i="8"/>
  <c r="J7" i="8"/>
  <c r="L18" i="8"/>
  <c r="I19" i="8"/>
  <c r="H40" i="8"/>
  <c r="K47" i="8"/>
  <c r="L41" i="8"/>
  <c r="H50" i="8"/>
  <c r="L46" i="8"/>
  <c r="H42" i="8"/>
  <c r="J43" i="8"/>
  <c r="I63" i="8"/>
  <c r="K58" i="8"/>
  <c r="L17" i="8"/>
  <c r="H21" i="8"/>
  <c r="H58" i="8"/>
  <c r="L54" i="8"/>
  <c r="L55" i="8"/>
  <c r="L22" i="8"/>
  <c r="AG139" i="8"/>
  <c r="C63" i="8"/>
  <c r="E62" i="8"/>
  <c r="C61" i="8"/>
  <c r="E60" i="8"/>
  <c r="C59" i="8"/>
  <c r="E58" i="8"/>
  <c r="C57" i="8"/>
  <c r="C56" i="8"/>
  <c r="C55" i="8"/>
  <c r="C54" i="8"/>
  <c r="D62" i="8"/>
  <c r="D60" i="8"/>
  <c r="D58" i="8"/>
  <c r="D53" i="8"/>
  <c r="F52" i="8"/>
  <c r="C62" i="8"/>
  <c r="C60" i="8"/>
  <c r="C58" i="8"/>
  <c r="F63" i="8"/>
  <c r="F61" i="8"/>
  <c r="F59" i="8"/>
  <c r="F57" i="8"/>
  <c r="F56" i="8"/>
  <c r="F55" i="8"/>
  <c r="F54" i="8"/>
  <c r="D51" i="8"/>
  <c r="D49" i="8"/>
  <c r="X64" i="8"/>
  <c r="E63" i="8"/>
  <c r="E61" i="8"/>
  <c r="E59" i="8"/>
  <c r="E57" i="8"/>
  <c r="E56" i="8"/>
  <c r="E55" i="8"/>
  <c r="H69" i="8"/>
  <c r="G59" i="8"/>
  <c r="C51" i="8"/>
  <c r="E50" i="8"/>
  <c r="C49" i="8"/>
  <c r="F47" i="8"/>
  <c r="D46" i="8"/>
  <c r="F43" i="8"/>
  <c r="C42" i="8"/>
  <c r="D35" i="8"/>
  <c r="C34" i="8"/>
  <c r="E33" i="8"/>
  <c r="C32" i="8"/>
  <c r="D59" i="8"/>
  <c r="G56" i="8"/>
  <c r="G55" i="8"/>
  <c r="G54" i="8"/>
  <c r="D50" i="8"/>
  <c r="G48" i="8"/>
  <c r="E47" i="8"/>
  <c r="C46" i="8"/>
  <c r="G44" i="8"/>
  <c r="E43" i="8"/>
  <c r="G40" i="8"/>
  <c r="G39" i="8"/>
  <c r="G38" i="8"/>
  <c r="G37" i="8"/>
  <c r="G36" i="8"/>
  <c r="G57" i="8"/>
  <c r="D56" i="8"/>
  <c r="D55" i="8"/>
  <c r="E54" i="8"/>
  <c r="E52" i="8"/>
  <c r="C50" i="8"/>
  <c r="F48" i="8"/>
  <c r="D47" i="8"/>
  <c r="F44" i="8"/>
  <c r="D43" i="8"/>
  <c r="G41" i="8"/>
  <c r="F62" i="8"/>
  <c r="D57" i="8"/>
  <c r="D54" i="8"/>
  <c r="D52" i="8"/>
  <c r="E48" i="8"/>
  <c r="C47" i="8"/>
  <c r="E44" i="8"/>
  <c r="C43" i="8"/>
  <c r="F41" i="8"/>
  <c r="E40" i="8"/>
  <c r="E39" i="8"/>
  <c r="E38" i="8"/>
  <c r="E37" i="8"/>
  <c r="E36" i="8"/>
  <c r="G53" i="8"/>
  <c r="C52" i="8"/>
  <c r="D48" i="8"/>
  <c r="F45" i="8"/>
  <c r="D44" i="8"/>
  <c r="E41" i="8"/>
  <c r="D40" i="8"/>
  <c r="D39" i="8"/>
  <c r="D38" i="8"/>
  <c r="D37" i="8"/>
  <c r="D36" i="8"/>
  <c r="G61" i="8"/>
  <c r="F60" i="8"/>
  <c r="F53" i="8"/>
  <c r="C48" i="8"/>
  <c r="G46" i="8"/>
  <c r="E45" i="8"/>
  <c r="C44" i="8"/>
  <c r="F42" i="8"/>
  <c r="D41" i="8"/>
  <c r="C40" i="8"/>
  <c r="C39" i="8"/>
  <c r="C38" i="8"/>
  <c r="C37" i="8"/>
  <c r="C36" i="8"/>
  <c r="G35" i="8"/>
  <c r="G63" i="8"/>
  <c r="D61" i="8"/>
  <c r="E53" i="8"/>
  <c r="F51" i="8"/>
  <c r="G50" i="8"/>
  <c r="F49" i="8"/>
  <c r="F46" i="8"/>
  <c r="D45" i="8"/>
  <c r="E42" i="8"/>
  <c r="C41" i="8"/>
  <c r="D63" i="8"/>
  <c r="F58" i="8"/>
  <c r="C53" i="8"/>
  <c r="E51" i="8"/>
  <c r="F50" i="8"/>
  <c r="E49" i="8"/>
  <c r="E46" i="8"/>
  <c r="C45" i="8"/>
  <c r="D42" i="8"/>
  <c r="E35" i="8"/>
  <c r="D34" i="8"/>
  <c r="F33" i="8"/>
  <c r="D32" i="8"/>
  <c r="C29" i="8"/>
  <c r="E28" i="8"/>
  <c r="E25" i="8"/>
  <c r="F40" i="8"/>
  <c r="D33" i="8"/>
  <c r="E30" i="8"/>
  <c r="G28" i="8"/>
  <c r="F27" i="8"/>
  <c r="F26" i="8"/>
  <c r="D24" i="8"/>
  <c r="F23" i="8"/>
  <c r="F19" i="8"/>
  <c r="D11" i="8"/>
  <c r="E9" i="8"/>
  <c r="G14" i="8"/>
  <c r="G13" i="8"/>
  <c r="C11" i="8"/>
  <c r="G7" i="8"/>
  <c r="F38" i="8"/>
  <c r="C33" i="8"/>
  <c r="D30" i="8"/>
  <c r="E29" i="8"/>
  <c r="F28" i="8"/>
  <c r="E27" i="8"/>
  <c r="E26" i="8"/>
  <c r="C24" i="8"/>
  <c r="E23" i="8"/>
  <c r="G22" i="8"/>
  <c r="G20" i="8"/>
  <c r="E19" i="8"/>
  <c r="G18" i="8"/>
  <c r="G16" i="8"/>
  <c r="F10" i="8"/>
  <c r="D9" i="8"/>
  <c r="C30" i="8"/>
  <c r="D29" i="8"/>
  <c r="D28" i="8"/>
  <c r="D27" i="8"/>
  <c r="D26" i="8"/>
  <c r="G25" i="8"/>
  <c r="D23" i="8"/>
  <c r="F22" i="8"/>
  <c r="F20" i="8"/>
  <c r="D19" i="8"/>
  <c r="F18" i="8"/>
  <c r="F16" i="8"/>
  <c r="F14" i="8"/>
  <c r="F13" i="8"/>
  <c r="E10" i="8"/>
  <c r="C9" i="8"/>
  <c r="F7" i="8"/>
  <c r="D10" i="8"/>
  <c r="E7" i="8"/>
  <c r="E15" i="8"/>
  <c r="C28" i="8"/>
  <c r="C27" i="8"/>
  <c r="C26" i="8"/>
  <c r="F25" i="8"/>
  <c r="C23" i="8"/>
  <c r="E22" i="8"/>
  <c r="E20" i="8"/>
  <c r="C19" i="8"/>
  <c r="E18" i="8"/>
  <c r="E16" i="8"/>
  <c r="E14" i="8"/>
  <c r="E13" i="8"/>
  <c r="C16" i="8"/>
  <c r="F39" i="8"/>
  <c r="F35" i="8"/>
  <c r="F31" i="8"/>
  <c r="D25" i="8"/>
  <c r="D22" i="8"/>
  <c r="F21" i="8"/>
  <c r="D20" i="8"/>
  <c r="D18" i="8"/>
  <c r="F17" i="8"/>
  <c r="D16" i="8"/>
  <c r="F15" i="8"/>
  <c r="D14" i="8"/>
  <c r="D13" i="8"/>
  <c r="F12" i="8"/>
  <c r="F8" i="8"/>
  <c r="D7" i="8"/>
  <c r="C18" i="8"/>
  <c r="C13" i="8"/>
  <c r="E12" i="8"/>
  <c r="F36" i="8"/>
  <c r="C35" i="8"/>
  <c r="F32" i="8"/>
  <c r="E31" i="8"/>
  <c r="C25" i="8"/>
  <c r="G24" i="8"/>
  <c r="C22" i="8"/>
  <c r="E21" i="8"/>
  <c r="C20" i="8"/>
  <c r="E17" i="8"/>
  <c r="C14" i="8"/>
  <c r="F34" i="8"/>
  <c r="E32" i="8"/>
  <c r="D31" i="8"/>
  <c r="F24" i="8"/>
  <c r="D21" i="8"/>
  <c r="D17" i="8"/>
  <c r="D15" i="8"/>
  <c r="D12" i="8"/>
  <c r="F11" i="8"/>
  <c r="D8" i="8"/>
  <c r="F30" i="8"/>
  <c r="E24" i="8"/>
  <c r="C17" i="8"/>
  <c r="C12" i="8"/>
  <c r="C8" i="8"/>
  <c r="E11" i="8"/>
  <c r="E34" i="8"/>
  <c r="C31" i="8"/>
  <c r="G23" i="8"/>
  <c r="G33" i="8"/>
  <c r="G19" i="8"/>
  <c r="C7" i="8"/>
  <c r="C64" i="8" s="1"/>
  <c r="C21" i="8"/>
  <c r="F9" i="8"/>
  <c r="G26" i="8"/>
  <c r="E8" i="8"/>
  <c r="F37" i="8"/>
  <c r="C15" i="8"/>
  <c r="G8" i="8"/>
  <c r="G9" i="8"/>
  <c r="G32" i="8"/>
  <c r="G42" i="8"/>
  <c r="G17" i="8"/>
  <c r="G21" i="8"/>
  <c r="C10" i="8"/>
  <c r="G27" i="8"/>
  <c r="G30" i="8"/>
  <c r="G51" i="8"/>
  <c r="G12" i="8"/>
  <c r="G10" i="8"/>
  <c r="G31" i="8"/>
  <c r="G45" i="8"/>
  <c r="G15" i="8"/>
  <c r="G11" i="8"/>
  <c r="G47" i="8"/>
  <c r="G58" i="8"/>
  <c r="G60" i="8"/>
  <c r="G52" i="8"/>
  <c r="G49" i="8"/>
  <c r="F29" i="8"/>
  <c r="G62" i="8"/>
  <c r="G43" i="8"/>
  <c r="AL79" i="8"/>
  <c r="AG79" i="8"/>
  <c r="L31" i="8"/>
  <c r="L63" i="8"/>
  <c r="L24" i="8"/>
  <c r="AL123" i="8"/>
  <c r="AG123" i="8"/>
  <c r="AL139" i="8"/>
  <c r="L13" i="8"/>
  <c r="L64" i="8" s="1"/>
  <c r="AL26" i="8"/>
  <c r="AL168" i="8"/>
  <c r="AG155" i="8"/>
  <c r="AL100" i="8"/>
  <c r="AG100" i="8"/>
  <c r="AL29" i="8"/>
  <c r="AG29" i="8"/>
  <c r="AG64" i="8"/>
  <c r="G29" i="8"/>
  <c r="AL84" i="8"/>
  <c r="AG84" i="8"/>
  <c r="L57" i="8"/>
  <c r="AL78" i="8"/>
  <c r="AL64" i="8"/>
  <c r="AJ201" i="8"/>
  <c r="L84" i="9"/>
  <c r="G84" i="9"/>
  <c r="G201" i="9"/>
  <c r="G97" i="9"/>
  <c r="L64" i="9"/>
  <c r="G64" i="9"/>
  <c r="L96" i="9"/>
  <c r="L97" i="9"/>
  <c r="L123" i="9"/>
  <c r="G123" i="9"/>
  <c r="L53" i="9"/>
  <c r="G194" i="9"/>
  <c r="L29" i="9"/>
  <c r="G29" i="9"/>
  <c r="H201" i="9"/>
  <c r="L201" i="9" s="1"/>
  <c r="L139" i="9"/>
  <c r="G139" i="9"/>
  <c r="G90" i="9"/>
  <c r="L90" i="9"/>
  <c r="L155" i="9"/>
  <c r="G155" i="9"/>
  <c r="K201" i="9"/>
  <c r="J201" i="7"/>
  <c r="L201" i="7" s="1"/>
  <c r="L73" i="6"/>
  <c r="L43" i="6"/>
  <c r="L116" i="6"/>
  <c r="I201" i="6"/>
  <c r="L44" i="6"/>
  <c r="L119" i="6"/>
  <c r="L17" i="6"/>
  <c r="L114" i="6"/>
  <c r="L90" i="6"/>
  <c r="G90" i="6"/>
  <c r="L74" i="6"/>
  <c r="G74" i="6"/>
  <c r="L106" i="6"/>
  <c r="L105" i="6"/>
  <c r="L35" i="6"/>
  <c r="G35" i="6"/>
  <c r="L93" i="6"/>
  <c r="G93" i="6"/>
  <c r="L95" i="6"/>
  <c r="G95" i="6"/>
  <c r="L154" i="6"/>
  <c r="G154" i="6"/>
  <c r="G200" i="6"/>
  <c r="G83" i="6"/>
  <c r="L166" i="6"/>
  <c r="L52" i="6"/>
  <c r="L55" i="6"/>
  <c r="L53" i="6"/>
  <c r="L54" i="6"/>
  <c r="L56" i="6"/>
  <c r="L75" i="6"/>
  <c r="L76" i="6" s="1"/>
  <c r="L69" i="6"/>
  <c r="G25" i="6"/>
  <c r="H201" i="6"/>
  <c r="L7" i="6"/>
  <c r="L8" i="6" s="1"/>
  <c r="G131" i="6"/>
  <c r="L131" i="6"/>
  <c r="L83" i="6"/>
  <c r="K201" i="6"/>
  <c r="L87" i="6"/>
  <c r="G87" i="6"/>
  <c r="L91" i="6"/>
  <c r="G91" i="6"/>
  <c r="L99" i="6"/>
  <c r="G99" i="6"/>
  <c r="L198" i="6"/>
  <c r="G198" i="6"/>
  <c r="L165" i="6"/>
  <c r="L120" i="6"/>
  <c r="G120" i="6"/>
  <c r="G132" i="6"/>
  <c r="G195" i="6"/>
  <c r="G153" i="6"/>
  <c r="L153" i="6"/>
  <c r="L197" i="6"/>
  <c r="L199" i="6"/>
  <c r="L67" i="6"/>
  <c r="L68" i="6"/>
  <c r="L65" i="6"/>
  <c r="L136" i="6"/>
  <c r="G136" i="6"/>
  <c r="L80" i="6"/>
  <c r="L48" i="6"/>
  <c r="L85" i="6"/>
  <c r="G85" i="6"/>
  <c r="L26" i="6"/>
  <c r="G26" i="6"/>
  <c r="L41" i="6"/>
  <c r="G17" i="6"/>
  <c r="L168" i="6"/>
  <c r="L28" i="6"/>
  <c r="G28" i="6"/>
  <c r="L25" i="6"/>
  <c r="L16" i="6"/>
  <c r="G201" i="6"/>
  <c r="L151" i="6"/>
  <c r="L97" i="6"/>
  <c r="L96" i="6"/>
  <c r="L158" i="6"/>
  <c r="G158" i="6"/>
  <c r="L64" i="6"/>
  <c r="G64" i="6"/>
  <c r="L159" i="6"/>
  <c r="L160" i="6"/>
  <c r="L132" i="6"/>
  <c r="G157" i="6"/>
  <c r="L157" i="6"/>
  <c r="L184" i="6"/>
  <c r="G184" i="6"/>
  <c r="L140" i="6"/>
  <c r="G140" i="6"/>
  <c r="G81" i="6"/>
  <c r="L59" i="6"/>
  <c r="L86" i="6"/>
  <c r="G86" i="6"/>
  <c r="G20" i="6"/>
  <c r="L169" i="6"/>
  <c r="G169" i="6"/>
  <c r="L137" i="6"/>
  <c r="G137" i="6"/>
  <c r="L156" i="6"/>
  <c r="G156" i="6"/>
  <c r="L128" i="6"/>
  <c r="L103" i="6"/>
  <c r="L98" i="6"/>
  <c r="G151" i="6"/>
  <c r="L81" i="6"/>
  <c r="L20" i="6"/>
  <c r="J201" i="6"/>
  <c r="G106" i="6"/>
  <c r="E201" i="5"/>
  <c r="C201" i="5"/>
  <c r="K201" i="5"/>
  <c r="F201" i="5"/>
  <c r="I201" i="5"/>
  <c r="L196" i="4"/>
  <c r="L190" i="4"/>
  <c r="G189" i="4"/>
  <c r="L189" i="4"/>
  <c r="L187" i="4"/>
  <c r="G190" i="4"/>
  <c r="L182" i="4"/>
  <c r="G182" i="4"/>
  <c r="G181" i="4"/>
  <c r="G180" i="4"/>
  <c r="L179" i="4"/>
  <c r="G179" i="4"/>
  <c r="L178" i="4"/>
  <c r="G178" i="4"/>
  <c r="L177" i="4"/>
  <c r="G177" i="4"/>
  <c r="L176" i="4"/>
  <c r="G176" i="4"/>
  <c r="L175" i="4"/>
  <c r="G175" i="4"/>
  <c r="L174" i="4"/>
  <c r="G174" i="4"/>
  <c r="G172" i="4"/>
  <c r="G171" i="4"/>
  <c r="L170" i="4"/>
  <c r="L164" i="4"/>
  <c r="G161" i="4"/>
  <c r="G162" i="4" s="1"/>
  <c r="L146" i="4"/>
  <c r="G145" i="4"/>
  <c r="L144" i="4"/>
  <c r="G144" i="4"/>
  <c r="G143" i="4"/>
  <c r="G142" i="4"/>
  <c r="L141" i="4"/>
  <c r="L138" i="4"/>
  <c r="G134" i="4"/>
  <c r="G133" i="4"/>
  <c r="L130" i="4"/>
  <c r="G128" i="4"/>
  <c r="G127" i="4"/>
  <c r="G118" i="4"/>
  <c r="G104" i="4"/>
  <c r="L104" i="4"/>
  <c r="L102" i="4"/>
  <c r="G100" i="4"/>
  <c r="L100" i="4"/>
  <c r="L95" i="4"/>
  <c r="L93" i="4"/>
  <c r="G93" i="4"/>
  <c r="G89" i="4"/>
  <c r="L88" i="4"/>
  <c r="L86" i="4"/>
  <c r="G86" i="4"/>
  <c r="G83" i="4"/>
  <c r="G82" i="4"/>
  <c r="G80" i="4"/>
  <c r="G81" i="4"/>
  <c r="G79" i="4"/>
  <c r="G72" i="4"/>
  <c r="G71" i="4"/>
  <c r="G63" i="4"/>
  <c r="L62" i="4"/>
  <c r="L61" i="4"/>
  <c r="G61" i="4"/>
  <c r="G62" i="4" s="1"/>
  <c r="L60" i="4"/>
  <c r="G59" i="4"/>
  <c r="G60" i="4" s="1"/>
  <c r="L58" i="4"/>
  <c r="L57" i="4"/>
  <c r="G57" i="4"/>
  <c r="G58" i="4" s="1"/>
  <c r="G55" i="4"/>
  <c r="G48" i="4"/>
  <c r="G49" i="4" s="1"/>
  <c r="L49" i="4"/>
  <c r="L45" i="4"/>
  <c r="G45" i="4"/>
  <c r="G41" i="4"/>
  <c r="L39" i="4"/>
  <c r="G39" i="4"/>
  <c r="L38" i="4"/>
  <c r="G38" i="4"/>
  <c r="L37" i="4"/>
  <c r="G37" i="4"/>
  <c r="L36" i="4"/>
  <c r="G36" i="4"/>
  <c r="G16" i="4"/>
  <c r="L18" i="4"/>
  <c r="G15" i="4"/>
  <c r="L14" i="4"/>
  <c r="D201" i="4"/>
  <c r="K64" i="8" l="1"/>
  <c r="I64" i="8"/>
  <c r="D64" i="8"/>
  <c r="F64" i="8"/>
  <c r="G64" i="8"/>
  <c r="AL201" i="8"/>
  <c r="J64" i="8"/>
  <c r="E64" i="8"/>
  <c r="H64" i="8"/>
  <c r="L84" i="6"/>
  <c r="L139" i="6"/>
  <c r="G11" i="6"/>
  <c r="L11" i="6"/>
  <c r="G84" i="6"/>
  <c r="L201" i="6"/>
  <c r="G51" i="6"/>
  <c r="L51" i="6"/>
  <c r="L123" i="6"/>
  <c r="G113" i="6"/>
  <c r="L194" i="6"/>
  <c r="G194" i="6"/>
  <c r="G13" i="6"/>
  <c r="L13" i="6"/>
  <c r="G139" i="6"/>
  <c r="L155" i="6"/>
  <c r="G155" i="6"/>
  <c r="G123" i="6"/>
  <c r="L113" i="6"/>
  <c r="L9" i="6"/>
  <c r="G168" i="6"/>
  <c r="L29" i="6"/>
  <c r="G29" i="6"/>
  <c r="G10" i="6"/>
  <c r="L18" i="6"/>
  <c r="G18" i="6"/>
  <c r="G201" i="5"/>
  <c r="L83" i="4"/>
  <c r="L134" i="4"/>
  <c r="L143" i="4"/>
  <c r="L145" i="4"/>
  <c r="L33" i="4"/>
  <c r="L40" i="4"/>
  <c r="L79" i="4"/>
  <c r="L101" i="4"/>
  <c r="L15" i="4"/>
  <c r="L48" i="4"/>
  <c r="L59" i="4"/>
  <c r="L63" i="4"/>
  <c r="L103" i="4"/>
  <c r="L181" i="4"/>
  <c r="L17" i="4"/>
  <c r="G17" i="4"/>
  <c r="L23" i="4"/>
  <c r="G30" i="4"/>
  <c r="G31" i="4" s="1"/>
  <c r="C201" i="4"/>
  <c r="G7" i="4"/>
  <c r="G8" i="4" s="1"/>
  <c r="G19" i="4"/>
  <c r="G23" i="4"/>
  <c r="L109" i="4"/>
  <c r="L110" i="4"/>
  <c r="E201" i="4"/>
  <c r="G14" i="4"/>
  <c r="L16" i="4"/>
  <c r="L32" i="4"/>
  <c r="G9" i="4"/>
  <c r="G26" i="4"/>
  <c r="G18" i="4"/>
  <c r="L26" i="4"/>
  <c r="L21" i="4"/>
  <c r="G21" i="4"/>
  <c r="G25" i="4"/>
  <c r="F201" i="4"/>
  <c r="G24" i="4"/>
  <c r="G27" i="4"/>
  <c r="L35" i="4"/>
  <c r="G70" i="4"/>
  <c r="G34" i="4"/>
  <c r="G46" i="4"/>
  <c r="G47" i="4" s="1"/>
  <c r="L44" i="4"/>
  <c r="G42" i="4"/>
  <c r="L42" i="4"/>
  <c r="L66" i="4"/>
  <c r="L120" i="4"/>
  <c r="G120" i="4"/>
  <c r="L46" i="4"/>
  <c r="G32" i="4"/>
  <c r="G33" i="4" s="1"/>
  <c r="L34" i="4"/>
  <c r="L43" i="4"/>
  <c r="L70" i="4"/>
  <c r="G107" i="4"/>
  <c r="G53" i="4"/>
  <c r="G56" i="4"/>
  <c r="L149" i="4"/>
  <c r="G149" i="4"/>
  <c r="L77" i="4"/>
  <c r="G77" i="4"/>
  <c r="G108" i="4"/>
  <c r="L108" i="4"/>
  <c r="G50" i="4"/>
  <c r="G66" i="4"/>
  <c r="G91" i="4"/>
  <c r="G115" i="4"/>
  <c r="L126" i="4"/>
  <c r="G126" i="4"/>
  <c r="G54" i="4"/>
  <c r="G65" i="4"/>
  <c r="L65" i="4"/>
  <c r="G67" i="4"/>
  <c r="G68" i="4" s="1"/>
  <c r="L68" i="4"/>
  <c r="G76" i="4"/>
  <c r="G96" i="4"/>
  <c r="G111" i="4"/>
  <c r="L115" i="4"/>
  <c r="L188" i="4"/>
  <c r="G188" i="4"/>
  <c r="G43" i="4"/>
  <c r="G44" i="4" s="1"/>
  <c r="L67" i="4"/>
  <c r="G69" i="4"/>
  <c r="L89" i="4"/>
  <c r="L92" i="4"/>
  <c r="G106" i="4"/>
  <c r="L117" i="4"/>
  <c r="L135" i="4"/>
  <c r="G135" i="4"/>
  <c r="L72" i="4"/>
  <c r="G75" i="4"/>
  <c r="G92" i="4"/>
  <c r="G95" i="4"/>
  <c r="G98" i="4"/>
  <c r="G101" i="4"/>
  <c r="G102" i="4" s="1"/>
  <c r="G109" i="4"/>
  <c r="G110" i="4" s="1"/>
  <c r="G116" i="4"/>
  <c r="L128" i="4"/>
  <c r="L133" i="4"/>
  <c r="L147" i="4"/>
  <c r="L192" i="4"/>
  <c r="L91" i="4"/>
  <c r="L94" i="4"/>
  <c r="L98" i="4"/>
  <c r="G114" i="4"/>
  <c r="L127" i="4"/>
  <c r="L129" i="4"/>
  <c r="L167" i="4"/>
  <c r="G130" i="4"/>
  <c r="L73" i="4"/>
  <c r="L90" i="4"/>
  <c r="G129" i="4"/>
  <c r="L173" i="4"/>
  <c r="G97" i="4"/>
  <c r="G105" i="4"/>
  <c r="L142" i="4"/>
  <c r="L159" i="4"/>
  <c r="L160" i="4"/>
  <c r="L180" i="4"/>
  <c r="L183" i="4"/>
  <c r="L185" i="4"/>
  <c r="L148" i="4"/>
  <c r="G148" i="4"/>
  <c r="L99" i="4"/>
  <c r="G103" i="4"/>
  <c r="L118" i="4"/>
  <c r="G138" i="4"/>
  <c r="G141" i="4"/>
  <c r="G146" i="4"/>
  <c r="G147" i="4" s="1"/>
  <c r="L156" i="4"/>
  <c r="G156" i="4"/>
  <c r="L163" i="4"/>
  <c r="L171" i="4"/>
  <c r="L186" i="4"/>
  <c r="G187" i="4"/>
  <c r="G192" i="4"/>
  <c r="G193" i="4"/>
  <c r="G163" i="4"/>
  <c r="G164" i="4" s="1"/>
  <c r="G165" i="4"/>
  <c r="G166" i="4" s="1"/>
  <c r="G170" i="4"/>
  <c r="L172" i="4"/>
  <c r="G173" i="4"/>
  <c r="G186" i="4"/>
  <c r="G150" i="4"/>
  <c r="L162" i="4"/>
  <c r="G185" i="4"/>
  <c r="L193" i="4"/>
  <c r="G196" i="4"/>
  <c r="G199" i="4"/>
  <c r="L132" i="4"/>
  <c r="G159" i="4"/>
  <c r="G160" i="4" s="1"/>
  <c r="G167" i="4"/>
  <c r="G183" i="4"/>
  <c r="L150" i="4"/>
  <c r="F198" i="3"/>
  <c r="K198" i="3" s="1"/>
  <c r="C198" i="3"/>
  <c r="L10" i="6" l="1"/>
  <c r="G12" i="6"/>
  <c r="L12" i="6"/>
  <c r="J201" i="5"/>
  <c r="H201" i="5"/>
  <c r="L82" i="4"/>
  <c r="L105" i="4"/>
  <c r="L195" i="4"/>
  <c r="L81" i="4"/>
  <c r="L106" i="4"/>
  <c r="L41" i="4"/>
  <c r="L27" i="4"/>
  <c r="L19" i="4"/>
  <c r="L97" i="4"/>
  <c r="L24" i="4"/>
  <c r="L7" i="4"/>
  <c r="L8" i="4" s="1"/>
  <c r="L166" i="4"/>
  <c r="L111" i="4"/>
  <c r="L122" i="4"/>
  <c r="G122" i="4"/>
  <c r="G136" i="4"/>
  <c r="L136" i="4"/>
  <c r="L154" i="4"/>
  <c r="G154" i="4"/>
  <c r="L140" i="4"/>
  <c r="G140" i="4"/>
  <c r="L161" i="4"/>
  <c r="L75" i="4"/>
  <c r="L76" i="4" s="1"/>
  <c r="L69" i="4"/>
  <c r="G90" i="4"/>
  <c r="G52" i="4"/>
  <c r="L64" i="4"/>
  <c r="G64" i="4"/>
  <c r="L96" i="4"/>
  <c r="L107" i="4"/>
  <c r="H201" i="4"/>
  <c r="G28" i="4"/>
  <c r="L28" i="4"/>
  <c r="G200" i="4"/>
  <c r="L13" i="4"/>
  <c r="G13" i="4"/>
  <c r="L25" i="4"/>
  <c r="L184" i="4"/>
  <c r="G184" i="4"/>
  <c r="G124" i="4"/>
  <c r="L169" i="4"/>
  <c r="G169" i="4"/>
  <c r="L198" i="4"/>
  <c r="G198" i="4"/>
  <c r="L152" i="4"/>
  <c r="G152" i="4"/>
  <c r="L125" i="4"/>
  <c r="G125" i="4"/>
  <c r="L200" i="4"/>
  <c r="L199" i="4"/>
  <c r="G99" i="4"/>
  <c r="L124" i="4"/>
  <c r="L30" i="4"/>
  <c r="L31" i="4" s="1"/>
  <c r="G157" i="4"/>
  <c r="L157" i="4"/>
  <c r="L137" i="4"/>
  <c r="G137" i="4"/>
  <c r="L131" i="4"/>
  <c r="G131" i="4"/>
  <c r="L168" i="4"/>
  <c r="G168" i="4"/>
  <c r="L197" i="4"/>
  <c r="G197" i="4"/>
  <c r="L151" i="4"/>
  <c r="G151" i="4"/>
  <c r="G132" i="4"/>
  <c r="G121" i="4"/>
  <c r="L121" i="4"/>
  <c r="G195" i="4"/>
  <c r="L74" i="4"/>
  <c r="G74" i="4"/>
  <c r="G10" i="4"/>
  <c r="L9" i="4"/>
  <c r="L123" i="4"/>
  <c r="G123" i="4"/>
  <c r="L87" i="4"/>
  <c r="G87" i="4"/>
  <c r="G119" i="4"/>
  <c r="L22" i="4"/>
  <c r="G22" i="4"/>
  <c r="J201" i="4"/>
  <c r="L84" i="4"/>
  <c r="G84" i="4"/>
  <c r="L85" i="4"/>
  <c r="G85" i="4"/>
  <c r="L116" i="4"/>
  <c r="L119" i="4"/>
  <c r="G35" i="4"/>
  <c r="I201" i="4"/>
  <c r="L113" i="4"/>
  <c r="G113" i="4"/>
  <c r="G73" i="4"/>
  <c r="G51" i="4"/>
  <c r="L51" i="4"/>
  <c r="L114" i="4"/>
  <c r="G201" i="4"/>
  <c r="G153" i="4"/>
  <c r="L153" i="4"/>
  <c r="L80" i="4"/>
  <c r="L191" i="4"/>
  <c r="G191" i="4"/>
  <c r="L158" i="4"/>
  <c r="G158" i="4"/>
  <c r="G117" i="4"/>
  <c r="L165" i="4"/>
  <c r="L52" i="4"/>
  <c r="L53" i="4"/>
  <c r="L56" i="4"/>
  <c r="L55" i="4"/>
  <c r="L50" i="4"/>
  <c r="L54" i="4"/>
  <c r="G94" i="4"/>
  <c r="L112" i="4"/>
  <c r="G112" i="4"/>
  <c r="L78" i="4"/>
  <c r="G78" i="4"/>
  <c r="G11" i="4"/>
  <c r="K201" i="4"/>
  <c r="E198" i="3"/>
  <c r="J198" i="3" s="1"/>
  <c r="H198" i="3"/>
  <c r="D198" i="3"/>
  <c r="I198" i="3" s="1"/>
  <c r="L24" i="2"/>
  <c r="G186" i="2"/>
  <c r="L185" i="2"/>
  <c r="G185" i="2"/>
  <c r="G183" i="2"/>
  <c r="L179" i="2"/>
  <c r="G179" i="2"/>
  <c r="L178" i="2"/>
  <c r="G178" i="2"/>
  <c r="G177" i="2"/>
  <c r="L176" i="2"/>
  <c r="G176" i="2"/>
  <c r="L175" i="2"/>
  <c r="G175" i="2"/>
  <c r="L174" i="2"/>
  <c r="G174" i="2"/>
  <c r="L173" i="2"/>
  <c r="G173" i="2"/>
  <c r="G172" i="2"/>
  <c r="G171" i="2"/>
  <c r="G170" i="2"/>
  <c r="G168" i="2"/>
  <c r="G160" i="2"/>
  <c r="G161" i="2" s="1"/>
  <c r="G158" i="2"/>
  <c r="G159" i="2" s="1"/>
  <c r="L146" i="2"/>
  <c r="G146" i="2"/>
  <c r="G145" i="2"/>
  <c r="G143" i="2"/>
  <c r="G144" i="2" s="1"/>
  <c r="L142" i="2"/>
  <c r="G142" i="2"/>
  <c r="G141" i="2"/>
  <c r="L140" i="2"/>
  <c r="G140" i="2"/>
  <c r="G139" i="2"/>
  <c r="G132" i="2"/>
  <c r="L131" i="2"/>
  <c r="G130" i="2"/>
  <c r="G127" i="2"/>
  <c r="G124" i="2"/>
  <c r="L117" i="2"/>
  <c r="L105" i="2"/>
  <c r="G105" i="2"/>
  <c r="G104" i="2"/>
  <c r="G103" i="2"/>
  <c r="G95" i="2"/>
  <c r="L88" i="2"/>
  <c r="G83" i="2"/>
  <c r="G80" i="2"/>
  <c r="G79" i="2"/>
  <c r="G78" i="2"/>
  <c r="G69" i="2"/>
  <c r="G66" i="2"/>
  <c r="G67" i="2" s="1"/>
  <c r="G58" i="2"/>
  <c r="G59" i="2" s="1"/>
  <c r="G54" i="2"/>
  <c r="G49" i="2"/>
  <c r="G47" i="2"/>
  <c r="G48" i="2" s="1"/>
  <c r="L47" i="2"/>
  <c r="G34" i="2"/>
  <c r="G15" i="2"/>
  <c r="G14" i="2"/>
  <c r="L13" i="2"/>
  <c r="G11" i="2"/>
  <c r="G7" i="2"/>
  <c r="G8" i="2" s="1"/>
  <c r="L201" i="5" l="1"/>
  <c r="L11" i="4"/>
  <c r="L139" i="4"/>
  <c r="G139" i="4"/>
  <c r="L194" i="4"/>
  <c r="G194" i="4"/>
  <c r="L10" i="4"/>
  <c r="L201" i="4"/>
  <c r="G29" i="4"/>
  <c r="G155" i="4"/>
  <c r="L20" i="4"/>
  <c r="G20" i="4"/>
  <c r="L29" i="4"/>
  <c r="L155" i="4"/>
  <c r="G198" i="3"/>
  <c r="L198" i="3"/>
  <c r="L171" i="2"/>
  <c r="L177" i="2"/>
  <c r="L180" i="2"/>
  <c r="L9" i="2"/>
  <c r="L11" i="2"/>
  <c r="L141" i="2"/>
  <c r="L172" i="2"/>
  <c r="L33" i="2"/>
  <c r="L182" i="2"/>
  <c r="G12" i="2"/>
  <c r="L12" i="2"/>
  <c r="L34" i="2"/>
  <c r="G10" i="2"/>
  <c r="G13" i="2"/>
  <c r="L14" i="2"/>
  <c r="L43" i="2"/>
  <c r="G43" i="2"/>
  <c r="L32" i="2"/>
  <c r="G32" i="2"/>
  <c r="G33" i="2" s="1"/>
  <c r="G40" i="2"/>
  <c r="C198" i="2"/>
  <c r="H198" i="2" s="1"/>
  <c r="L10" i="2"/>
  <c r="L15" i="2"/>
  <c r="G24" i="2"/>
  <c r="L41" i="2"/>
  <c r="G41" i="2"/>
  <c r="L48" i="2"/>
  <c r="G9" i="2"/>
  <c r="G35" i="2"/>
  <c r="L42" i="2"/>
  <c r="F198" i="2"/>
  <c r="K198" i="2" s="1"/>
  <c r="L38" i="2"/>
  <c r="G38" i="2"/>
  <c r="L30" i="2"/>
  <c r="L31" i="2" s="1"/>
  <c r="G16" i="2"/>
  <c r="L45" i="2"/>
  <c r="G45" i="2"/>
  <c r="G19" i="2"/>
  <c r="D198" i="2"/>
  <c r="I198" i="2" s="1"/>
  <c r="L57" i="2"/>
  <c r="L75" i="2"/>
  <c r="L93" i="2"/>
  <c r="L94" i="2"/>
  <c r="L66" i="2"/>
  <c r="L67" i="2"/>
  <c r="L98" i="2"/>
  <c r="L99" i="2"/>
  <c r="L65" i="2"/>
  <c r="G65" i="2"/>
  <c r="L73" i="2"/>
  <c r="L74" i="2" s="1"/>
  <c r="G116" i="2"/>
  <c r="G30" i="2"/>
  <c r="G31" i="2" s="1"/>
  <c r="G52" i="2"/>
  <c r="L71" i="2"/>
  <c r="G71" i="2"/>
  <c r="G110" i="2"/>
  <c r="L110" i="2"/>
  <c r="L56" i="2"/>
  <c r="L59" i="2"/>
  <c r="L61" i="2"/>
  <c r="G60" i="2"/>
  <c r="L86" i="2"/>
  <c r="G51" i="2"/>
  <c r="G53" i="2"/>
  <c r="G55" i="2"/>
  <c r="G77" i="2"/>
  <c r="L49" i="2"/>
  <c r="L91" i="2"/>
  <c r="G91" i="2"/>
  <c r="L77" i="2"/>
  <c r="L80" i="2"/>
  <c r="L95" i="2"/>
  <c r="G101" i="2"/>
  <c r="G102" i="2"/>
  <c r="L104" i="2"/>
  <c r="L130" i="2"/>
  <c r="L145" i="2"/>
  <c r="L159" i="2"/>
  <c r="L169" i="2"/>
  <c r="L184" i="2"/>
  <c r="L189" i="2"/>
  <c r="G113" i="2"/>
  <c r="L62" i="2"/>
  <c r="L69" i="2"/>
  <c r="L70" i="2"/>
  <c r="G73" i="2"/>
  <c r="L79" i="2"/>
  <c r="L83" i="2"/>
  <c r="G106" i="2"/>
  <c r="G107" i="2" s="1"/>
  <c r="G115" i="2"/>
  <c r="G61" i="2"/>
  <c r="G74" i="2"/>
  <c r="G88" i="2"/>
  <c r="G94" i="2"/>
  <c r="G98" i="2"/>
  <c r="G99" i="2" s="1"/>
  <c r="G100" i="2"/>
  <c r="L103" i="2"/>
  <c r="L107" i="2"/>
  <c r="G108" i="2"/>
  <c r="G114" i="2"/>
  <c r="G123" i="2"/>
  <c r="G126" i="2"/>
  <c r="G125" i="2"/>
  <c r="L155" i="2"/>
  <c r="G155" i="2"/>
  <c r="L112" i="2"/>
  <c r="G117" i="2"/>
  <c r="L138" i="2"/>
  <c r="G138" i="2"/>
  <c r="G75" i="2"/>
  <c r="L101" i="2"/>
  <c r="L106" i="2"/>
  <c r="G109" i="2"/>
  <c r="G56" i="2"/>
  <c r="G57" i="2" s="1"/>
  <c r="G62" i="2"/>
  <c r="G68" i="2"/>
  <c r="G70" i="2"/>
  <c r="G93" i="2"/>
  <c r="G112" i="2"/>
  <c r="L115" i="2"/>
  <c r="L132" i="2"/>
  <c r="L188" i="2"/>
  <c r="G188" i="2"/>
  <c r="G86" i="2"/>
  <c r="G111" i="2"/>
  <c r="L116" i="2"/>
  <c r="L127" i="2"/>
  <c r="L158" i="2"/>
  <c r="L187" i="2"/>
  <c r="G187" i="2"/>
  <c r="L139" i="2"/>
  <c r="G156" i="2"/>
  <c r="G157" i="2" s="1"/>
  <c r="G164" i="2"/>
  <c r="G182" i="2"/>
  <c r="L183" i="2"/>
  <c r="L186" i="2"/>
  <c r="G193" i="2"/>
  <c r="L194" i="2"/>
  <c r="G196" i="2"/>
  <c r="G197" i="2"/>
  <c r="L164" i="2"/>
  <c r="L168" i="2"/>
  <c r="L170" i="2"/>
  <c r="G131" i="2"/>
  <c r="L147" i="2"/>
  <c r="G180" i="2"/>
  <c r="L114" i="2"/>
  <c r="L124" i="2"/>
  <c r="G169" i="2"/>
  <c r="G162" i="2"/>
  <c r="G163" i="2" s="1"/>
  <c r="G147" i="2"/>
  <c r="G184" i="2"/>
  <c r="G189" i="2"/>
  <c r="D198" i="1"/>
  <c r="I198" i="1" s="1"/>
  <c r="L12" i="4" l="1"/>
  <c r="G12" i="4"/>
  <c r="L193" i="2"/>
  <c r="L40" i="2"/>
  <c r="L108" i="2"/>
  <c r="L16" i="2"/>
  <c r="L123" i="2"/>
  <c r="L163" i="2"/>
  <c r="L162" i="2"/>
  <c r="L19" i="2"/>
  <c r="G165" i="2"/>
  <c r="L96" i="2"/>
  <c r="G96" i="2"/>
  <c r="G20" i="2"/>
  <c r="L82" i="2"/>
  <c r="G82" i="2"/>
  <c r="G17" i="2"/>
  <c r="L17" i="2"/>
  <c r="L22" i="2"/>
  <c r="G22" i="2"/>
  <c r="L151" i="2"/>
  <c r="G151" i="2"/>
  <c r="L167" i="2"/>
  <c r="G167" i="2"/>
  <c r="L134" i="2"/>
  <c r="G134" i="2"/>
  <c r="L161" i="2"/>
  <c r="L64" i="2"/>
  <c r="G64" i="2"/>
  <c r="L58" i="2"/>
  <c r="G23" i="2"/>
  <c r="L23" i="2"/>
  <c r="L35" i="2"/>
  <c r="G119" i="2"/>
  <c r="L119" i="2"/>
  <c r="G76" i="2"/>
  <c r="L76" i="2"/>
  <c r="L72" i="2"/>
  <c r="G72" i="2"/>
  <c r="L137" i="2"/>
  <c r="G137" i="2"/>
  <c r="L197" i="2"/>
  <c r="G133" i="2"/>
  <c r="L92" i="2"/>
  <c r="G92" i="2"/>
  <c r="L113" i="2"/>
  <c r="L68" i="2"/>
  <c r="L156" i="2"/>
  <c r="L157" i="2"/>
  <c r="L160" i="2"/>
  <c r="G90" i="2"/>
  <c r="L90" i="2"/>
  <c r="L143" i="2"/>
  <c r="L122" i="2"/>
  <c r="G122" i="2"/>
  <c r="L102" i="2"/>
  <c r="L100" i="2"/>
  <c r="L135" i="2"/>
  <c r="G135" i="2"/>
  <c r="G129" i="2"/>
  <c r="L129" i="2"/>
  <c r="L46" i="2"/>
  <c r="G46" i="2"/>
  <c r="G44" i="2"/>
  <c r="L44" i="2"/>
  <c r="L7" i="2"/>
  <c r="L8" i="2" s="1"/>
  <c r="L26" i="2"/>
  <c r="G26" i="2"/>
  <c r="L18" i="2"/>
  <c r="G18" i="2"/>
  <c r="L87" i="2"/>
  <c r="G87" i="2"/>
  <c r="G85" i="2"/>
  <c r="L85" i="2"/>
  <c r="L195" i="2"/>
  <c r="G195" i="2"/>
  <c r="L149" i="2"/>
  <c r="G149" i="2"/>
  <c r="L153" i="2"/>
  <c r="G153" i="2"/>
  <c r="L128" i="2"/>
  <c r="G128" i="2"/>
  <c r="L181" i="2"/>
  <c r="G181" i="2"/>
  <c r="L150" i="2"/>
  <c r="G150" i="2"/>
  <c r="L89" i="2"/>
  <c r="G89" i="2"/>
  <c r="G148" i="2"/>
  <c r="L84" i="2"/>
  <c r="G84" i="2"/>
  <c r="L125" i="2"/>
  <c r="L126" i="2"/>
  <c r="L111" i="2"/>
  <c r="L55" i="2"/>
  <c r="L52" i="2"/>
  <c r="L54" i="2"/>
  <c r="L51" i="2"/>
  <c r="L53" i="2"/>
  <c r="G190" i="2"/>
  <c r="L190" i="2"/>
  <c r="G42" i="2"/>
  <c r="G25" i="2"/>
  <c r="L27" i="2"/>
  <c r="G27" i="2"/>
  <c r="G81" i="2"/>
  <c r="L81" i="2"/>
  <c r="L20" i="2"/>
  <c r="L25" i="2"/>
  <c r="G37" i="2"/>
  <c r="L28" i="2"/>
  <c r="G28" i="2"/>
  <c r="G39" i="2"/>
  <c r="L39" i="2"/>
  <c r="G194" i="2"/>
  <c r="L154" i="2"/>
  <c r="G154" i="2"/>
  <c r="L148" i="2"/>
  <c r="L97" i="2"/>
  <c r="G97" i="2"/>
  <c r="L78" i="2"/>
  <c r="L144" i="2"/>
  <c r="L165" i="2"/>
  <c r="L109" i="2"/>
  <c r="L196" i="2"/>
  <c r="G118" i="2"/>
  <c r="L118" i="2"/>
  <c r="L60" i="2"/>
  <c r="E198" i="2"/>
  <c r="J198" i="2" s="1"/>
  <c r="L198" i="2" s="1"/>
  <c r="L21" i="2"/>
  <c r="G21" i="2"/>
  <c r="L37" i="2"/>
  <c r="L166" i="2"/>
  <c r="G166" i="2"/>
  <c r="L121" i="2"/>
  <c r="G121" i="2"/>
  <c r="F198" i="1"/>
  <c r="K198" i="1" s="1"/>
  <c r="L36" i="2" l="1"/>
  <c r="G191" i="2"/>
  <c r="L191" i="2"/>
  <c r="L152" i="2"/>
  <c r="L29" i="2"/>
  <c r="G29" i="2"/>
  <c r="L120" i="2"/>
  <c r="G120" i="2"/>
  <c r="G192" i="2"/>
  <c r="L192" i="2"/>
  <c r="L133" i="2"/>
  <c r="L63" i="2"/>
  <c r="G63" i="2"/>
  <c r="G36" i="2"/>
  <c r="G152" i="2"/>
  <c r="L50" i="2"/>
  <c r="G50" i="2"/>
  <c r="G198" i="2"/>
  <c r="L136" i="2"/>
  <c r="G136" i="2"/>
  <c r="C198" i="1"/>
  <c r="E198" i="1"/>
  <c r="J198" i="1" s="1"/>
  <c r="G198" i="1" l="1"/>
  <c r="H198" i="1"/>
  <c r="L198" i="1" s="1"/>
</calcChain>
</file>

<file path=xl/sharedStrings.xml><?xml version="1.0" encoding="utf-8"?>
<sst xmlns="http://schemas.openxmlformats.org/spreadsheetml/2006/main" count="4433" uniqueCount="233">
  <si>
    <t>тарифная группа: прочие потребители*</t>
  </si>
  <si>
    <t>№ п/п</t>
  </si>
  <si>
    <t>Регион</t>
  </si>
  <si>
    <t>электроэнергия, кВтч</t>
  </si>
  <si>
    <t xml:space="preserve"> мощность, кВт</t>
  </si>
  <si>
    <t>ВН</t>
  </si>
  <si>
    <t>СН1</t>
  </si>
  <si>
    <t>СН2</t>
  </si>
  <si>
    <t>НН</t>
  </si>
  <si>
    <t>ВСЕГО</t>
  </si>
  <si>
    <t>Астраханская область</t>
  </si>
  <si>
    <t>Алтайский край</t>
  </si>
  <si>
    <t>Белгородская область</t>
  </si>
  <si>
    <t>Брянская область</t>
  </si>
  <si>
    <t>Волгоградская область</t>
  </si>
  <si>
    <t>Вологодская область</t>
  </si>
  <si>
    <t>Воронежская область</t>
  </si>
  <si>
    <t>Владимирская область</t>
  </si>
  <si>
    <t>Ивановская область</t>
  </si>
  <si>
    <t>Кировская область</t>
  </si>
  <si>
    <t>Краснодарский край и Республика Адыгея</t>
  </si>
  <si>
    <t>Калужская область</t>
  </si>
  <si>
    <t>Кемеровская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</si>
  <si>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</si>
  <si>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</si>
  <si>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</si>
  <si>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</si>
  <si>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</si>
  <si>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</si>
  <si>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</si>
  <si>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</si>
  <si>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</si>
  <si>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</si>
  <si>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</si>
  <si>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</si>
  <si>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</si>
  <si>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</si>
  <si>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</si>
  <si>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</si>
  <si>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Башкортостан</t>
  </si>
  <si>
    <t>Республика Кабардино-Балкарская</t>
  </si>
  <si>
    <t>Республика Калмыкия</t>
  </si>
  <si>
    <t>Республика Карачаево-Черкесская</t>
  </si>
  <si>
    <t>Республика Карелия</t>
  </si>
  <si>
    <t>Республика Марий Эл</t>
  </si>
  <si>
    <t>Республика Мордовия</t>
  </si>
  <si>
    <t>Республика Северная Осетия-Алания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</si>
  <si>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</si>
  <si>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</si>
  <si>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</si>
  <si>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</si>
  <si>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</si>
  <si>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</si>
  <si>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</si>
  <si>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</si>
  <si>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</si>
  <si>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</si>
  <si>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</si>
  <si>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</si>
  <si>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</si>
  <si>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</si>
  <si>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</si>
  <si>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Ханты-Мансийский автономный окгуг</t>
  </si>
  <si>
    <t>Челябинская область</t>
  </si>
  <si>
    <t>Чувашская Республика</t>
  </si>
  <si>
    <t>Ярославская область</t>
  </si>
  <si>
    <t>Общий итог</t>
  </si>
  <si>
    <t xml:space="preserve">Объем фактического полезного отпуска электроэнергии и мощности по тарифным группам в разрезе </t>
  </si>
  <si>
    <t xml:space="preserve">территориальных сетевых организаций по уровням напряжения для потребителей ООО "МагнитЭнерго" в январе 2018г. </t>
  </si>
  <si>
    <t>** данная информация является актуальной на момент опубликования</t>
  </si>
  <si>
    <t>ПАО "МРСК Юга" - Астраханьэнерго</t>
  </si>
  <si>
    <t>ООО "Барнаульская сетевая компания"</t>
  </si>
  <si>
    <t>СК Алтайкрайэнерго</t>
  </si>
  <si>
    <t>ПАО "МРСК Сибири" - Алтайэнерго</t>
  </si>
  <si>
    <t>ПАО "МРСК Центра" - Белгородэнерго</t>
  </si>
  <si>
    <t>МУПП "ВМЭС"</t>
  </si>
  <si>
    <t>МКП "ВМЭС"</t>
  </si>
  <si>
    <t>ОАО "Оборонэнерго"</t>
  </si>
  <si>
    <t>ПАО "МРСК Юга" - Волгоградэнерго</t>
  </si>
  <si>
    <t>АО "Волгоградоблэлектро"</t>
  </si>
  <si>
    <t>ПАО "МРСК Центра" - Брянскэнерго</t>
  </si>
  <si>
    <t>АО "Брянскоблэлектро"</t>
  </si>
  <si>
    <t>ГП ВО "Областные электротеплосети"</t>
  </si>
  <si>
    <t>ПАО "МРСК Северо-Запада" - Вологдаэнерго</t>
  </si>
  <si>
    <t>ГП "Череповецкая ЭТС"</t>
  </si>
  <si>
    <t>ГП "Тотемская  ЭТС"</t>
  </si>
  <si>
    <t>МУП "Электросеть"</t>
  </si>
  <si>
    <t>ПАО "МРСК Центра" - Воронежэнерго</t>
  </si>
  <si>
    <t>ОАО "МРСК Центра и Приволжья" - Владимирэнерго</t>
  </si>
  <si>
    <t>ООО "БизнесПроект"</t>
  </si>
  <si>
    <t>АО "Ивгорэлектросеть"</t>
  </si>
  <si>
    <t>АО "Объединенные электрические сети"</t>
  </si>
  <si>
    <t>АО "Партнер"</t>
  </si>
  <si>
    <t>ПАО "МРСК Центра и Приволжья" - Ивэнерго</t>
  </si>
  <si>
    <t>ОАО "МРСК Центра и Приволжья" - Кировэнерго</t>
  </si>
  <si>
    <t>АО "Кубаньэнерго"</t>
  </si>
  <si>
    <t>ООО "Майкопская ТЭЦ"</t>
  </si>
  <si>
    <t>ПАО "ФСК ЕЭС"</t>
  </si>
  <si>
    <t>ПАО "МРСК Центра и Приволжья" - Калугаэнерго</t>
  </si>
  <si>
    <t>ООО "Кузбасская энергосетевая компания"</t>
  </si>
  <si>
    <t>ТСО Сибирь</t>
  </si>
  <si>
    <t>ООО "Электросетьсервис"</t>
  </si>
  <si>
    <t>ПАО "МСРК Сибири" - Кузбассэнерго</t>
  </si>
  <si>
    <t>АО "СКЭК"</t>
  </si>
  <si>
    <t>АО "Электросеть"</t>
  </si>
  <si>
    <t>ПАО "МРСК Центра" - Костромаэнерго</t>
  </si>
  <si>
    <t>АО "ЭнергоКурган"</t>
  </si>
  <si>
    <t>ПАО "МРСК Центра" - Курскэнерго</t>
  </si>
  <si>
    <t>ПАО "Ленэнерго"</t>
  </si>
  <si>
    <t>АО "ЛОЭСК"</t>
  </si>
  <si>
    <t>ООО "ЮПЭК"</t>
  </si>
  <si>
    <t>ПАО "МРСК Центра" - Липецкэнерго</t>
  </si>
  <si>
    <t>АО "МОЭСК"</t>
  </si>
  <si>
    <t>ООО "Заринская сетевая компания"</t>
  </si>
  <si>
    <t>ПАО "МРСК Северо-Запада" - Колэнерго</t>
  </si>
  <si>
    <t>ПАО "МРСК Центра и Приволжья" - Нижновэнерго</t>
  </si>
  <si>
    <t>ПАО "МРСК Северо-Запада" - Новгородэнерго</t>
  </si>
  <si>
    <t>АО "Новгородоблэлектро"</t>
  </si>
  <si>
    <t>АО "Региональные электрические сети"</t>
  </si>
  <si>
    <t>ПАО "МРСК Сибири" - Омскэнерго</t>
  </si>
  <si>
    <t>АО "Омскэлектро"</t>
  </si>
  <si>
    <t>ООО "ТрансЭнерго"</t>
  </si>
  <si>
    <t>АО "Электротехнический комплекс"</t>
  </si>
  <si>
    <t>ИП Кацман</t>
  </si>
  <si>
    <t>ПАО "МРСК" - Оренбургэнерго</t>
  </si>
  <si>
    <t>ООО "УКХ"</t>
  </si>
  <si>
    <t>ООО "Энергетик"</t>
  </si>
  <si>
    <t>ГУП "Оренбургкоммунэлектросеть"</t>
  </si>
  <si>
    <t>МУП "ЖКХ"</t>
  </si>
  <si>
    <t>ЮУ СП "Трансэнерго" - филиал ПАО "РЖД"</t>
  </si>
  <si>
    <t>ПАО "МРСК Центра" - Орелэнерго</t>
  </si>
  <si>
    <t>ПАО "МРСК Волги" - Пензаэнерго</t>
  </si>
  <si>
    <t>ПАО "МРСК Урала" - Пермэнерго</t>
  </si>
  <si>
    <t>ПАО "МРСК Северо-Запада" - Псковэнерго</t>
  </si>
  <si>
    <t>ООО "Башкирские распределительные эл. сети"</t>
  </si>
  <si>
    <t xml:space="preserve">ПАО "МРСК Северного Кавказа" - Кабардино-Балкарский филиал </t>
  </si>
  <si>
    <t>ПАО "МРСК Юга" - Калмэнерго</t>
  </si>
  <si>
    <t>ОАО "Распределительная сетевая компания"</t>
  </si>
  <si>
    <t>ПАО "МРСК Северного-Кавказа" - Карачаево-Черкесский филиал</t>
  </si>
  <si>
    <t>ПАО "МРСК Северо-Запада" - Карелэнерго</t>
  </si>
  <si>
    <t>ПАО "МРСК Центра и Приволжья" - Мариэнерго</t>
  </si>
  <si>
    <t>ОАО "Мордовская электротеплосетевая компания"</t>
  </si>
  <si>
    <t>ОАО "РЖД"</t>
  </si>
  <si>
    <t>ООО "Электропеплосеть"</t>
  </si>
  <si>
    <t>МП Саранск "Горсвет"</t>
  </si>
  <si>
    <t>ООО "Системы жизнеобеспечения РМ"</t>
  </si>
  <si>
    <t>ПАО "МРСК Волги" - Мордовэнерго</t>
  </si>
  <si>
    <t>ТФ "Ватт"</t>
  </si>
  <si>
    <t>ПАО "МРСК Северного Кавказа" - Северо-Осетинский филиал</t>
  </si>
  <si>
    <t>АО "Сетевая компания"</t>
  </si>
  <si>
    <t>ПАО "МРСК Юга" - Ростовэнерго</t>
  </si>
  <si>
    <t>АО "Донэнерго"</t>
  </si>
  <si>
    <t>ПАО "МРСК Центра и Приволжья" - Рязаньэнерго</t>
  </si>
  <si>
    <t>ПАО "МРСК Волги" - Самарские распределительные сети</t>
  </si>
  <si>
    <t>АО "Самарская Сетевая компания"</t>
  </si>
  <si>
    <t>АО "Энергетика и Связь Строительства"</t>
  </si>
  <si>
    <t>ОАО "МРСК Волги" - Саратовские распределительные сети</t>
  </si>
  <si>
    <t>АО "Саратовское предприятие городских электрических сетей"</t>
  </si>
  <si>
    <t>ПАО "МРСК Урала"-Свердловэнерго</t>
  </si>
  <si>
    <t>ОАО "МРСК Центра" - Смоленскэнерго</t>
  </si>
  <si>
    <t>ПАО "МРСК Северного Кавказа" - Ставропольэнерго</t>
  </si>
  <si>
    <t>ГУП "Ставрополькоммунэлектро"</t>
  </si>
  <si>
    <t>МУП Буденовска "Электросетевая компания"</t>
  </si>
  <si>
    <t xml:space="preserve">ООО "КЭУК" - филиал "Железноводские электрические сети" </t>
  </si>
  <si>
    <t>АО "Георгиевские ГЭС"</t>
  </si>
  <si>
    <t>АО "НЭСК"</t>
  </si>
  <si>
    <t>АО "Ессентукские сети"</t>
  </si>
  <si>
    <t>АО "Горэлектросеть"</t>
  </si>
  <si>
    <t>ПАО "МРСК Центра" -  Тамбовэнерго</t>
  </si>
  <si>
    <t>ПАО "МРСК Центра" - Тверьэнерго</t>
  </si>
  <si>
    <t>ОАО "Томская распределительная  компания"</t>
  </si>
  <si>
    <t>ПАО "МРСК Центра и Приволжья" -  Тулэнерго</t>
  </si>
  <si>
    <t>ОАО "СУЭНКО"</t>
  </si>
  <si>
    <t>ОАО "Тюменьэнерго"</t>
  </si>
  <si>
    <t>ООО "Альтера"</t>
  </si>
  <si>
    <t>ОАО "СГЭС"</t>
  </si>
  <si>
    <t>АО "Городские электрические сети" (г.Нижневартовск)</t>
  </si>
  <si>
    <t>ОАО "ЮРЭСК"</t>
  </si>
  <si>
    <t>АО "Распределительная сетевая компания Ямала"</t>
  </si>
  <si>
    <t>МУП "Сургутские районные электрические сети"</t>
  </si>
  <si>
    <t>АО "Распределительная сетевая компания Ямала"                     (г. Муравленко)</t>
  </si>
  <si>
    <t>ОАО "ЮТЭК-РС"</t>
  </si>
  <si>
    <t>ООО "МегионЭнергоНефть"</t>
  </si>
  <si>
    <t>АО "Энерго-Газ-Ноябрьск"</t>
  </si>
  <si>
    <t>ПАО "МРСК Центра и Приволжья" - Удмуртэнерго</t>
  </si>
  <si>
    <t>ПАО "МРСК Волги" - Ульяновские РС</t>
  </si>
  <si>
    <t>ОАО "УСК"</t>
  </si>
  <si>
    <t>ООО"Сети Барыш"</t>
  </si>
  <si>
    <t>ООО "ОЭС"</t>
  </si>
  <si>
    <t>ООО "ИРЭС"</t>
  </si>
  <si>
    <t>ООО "Энергопром ГРУПП"</t>
  </si>
  <si>
    <t>АО "ГНЦ НИИАР"</t>
  </si>
  <si>
    <t>МУП "УльГЭС"</t>
  </si>
  <si>
    <t>ПАО "МРСК Урала" - Челябэнерго</t>
  </si>
  <si>
    <t>ООО "АЭС Инвест"</t>
  </si>
  <si>
    <t>ПАО "МРСК Волги" -  Чувашэнерго</t>
  </si>
  <si>
    <t>ПАО "МРСК Центра" - Ярэнерго</t>
  </si>
  <si>
    <t>ЗАО "НЭСК"</t>
  </si>
  <si>
    <t>ООО "ЭнергоХолдинг"</t>
  </si>
  <si>
    <t>АО "ОРЭС-Тольятти"</t>
  </si>
  <si>
    <t>ООО "Энерго"</t>
  </si>
  <si>
    <t>ООО "Энергохолдинг"</t>
  </si>
  <si>
    <t>МУП "КС Новочебоксарска"</t>
  </si>
  <si>
    <t>0</t>
  </si>
  <si>
    <t xml:space="preserve">территориальных сетевых организаций по уровням напряжения для потребителей ООО "МагнитЭнерго" в феврале 2018г. </t>
  </si>
  <si>
    <t xml:space="preserve">территориальных сетевых организаций по уровням напряжения для потребителей ООО "МагнитЭнерго" в марте 2018г. </t>
  </si>
  <si>
    <t>ЗСК-1</t>
  </si>
  <si>
    <t>АО "ОЭК"</t>
  </si>
  <si>
    <t>Красноярский край</t>
  </si>
  <si>
    <t>ООО "Региональная сетевая компания"</t>
  </si>
  <si>
    <t xml:space="preserve">территориальных сетевых организаций по уровням напряжения для потребителей ООО "МагнитЭнерго" в январе 2020г. </t>
  </si>
  <si>
    <t xml:space="preserve">территориальных сетевых организаций по уровням напряжения для потребителей ООО "МагнитЭнерго" в феврале 2020г. </t>
  </si>
  <si>
    <t xml:space="preserve">территориальных сетевых организаций по уровням напряжения для потребителей ООО "МагнитЭнерго" в марте 2020г. </t>
  </si>
  <si>
    <t xml:space="preserve">территориальных сетевых организаций по уровням напряжения для потребителей ООО "МагнитЭнерго" в апреле 2020г. </t>
  </si>
  <si>
    <t xml:space="preserve">Объем фактического полезного отпуска электроэнергии и мощности </t>
  </si>
  <si>
    <t xml:space="preserve">территориальных сетевых организаций по уровням напряжения для потребителей ООО "МагнитЭнерго" в июне 2020г. </t>
  </si>
  <si>
    <t>электроэнергия, %</t>
  </si>
  <si>
    <t xml:space="preserve"> мощность %</t>
  </si>
  <si>
    <t>потребление за предшествующий период</t>
  </si>
  <si>
    <t>прирост ЭЭ ВСЕГО, %</t>
  </si>
  <si>
    <t>Примечание:</t>
  </si>
  <si>
    <t>1. ООО "МагнитЭнерго" не осуществляет поставку электрической энергии и мощности потребителям других тарифных групп</t>
  </si>
  <si>
    <t xml:space="preserve">2.  Фактический объем реализации электроэнергии   </t>
  </si>
  <si>
    <t xml:space="preserve"> тыс.кВтч</t>
  </si>
  <si>
    <t xml:space="preserve">3. Величина фактической мощности   </t>
  </si>
  <si>
    <t>МВт</t>
  </si>
  <si>
    <t xml:space="preserve">ООО "МагнитЭнерго" в мае 2020 г. </t>
  </si>
  <si>
    <t xml:space="preserve">территориальных сетевых организаций по уровням напряжения для потребителей ООО "МагнитЭнерго" в мае 2020г. </t>
  </si>
  <si>
    <t xml:space="preserve">территориальных сетевых организаций по уровням напряжения для потребителей ООО "МагнитЭнерго" в июле 2020г. </t>
  </si>
  <si>
    <t xml:space="preserve">территориальных сетевых организаций по уровням напряжения для потребителей ООО "МагнитЭнерго" в августе 2020г. </t>
  </si>
  <si>
    <t xml:space="preserve">территориальных сетевых организаций по уровням напряжения для потребителей ООО "МагнитЭнерго" в сентябре 2020г. </t>
  </si>
  <si>
    <t xml:space="preserve">территориальных сетевых организаций по уровням напряжения для потребителей ООО "МагнитЭнерго" в октябре 2020г. </t>
  </si>
  <si>
    <t xml:space="preserve">территориальных сетевых организаций по уровням напряжения для потребителей ООО "МагнитЭнерго" в декабре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</si>
</sst>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0.0%"/>
    <numFmt numFmtId="165" formatCode="0.0%_);\(0.0%\)"/>
    <numFmt numFmtId="166" formatCode="#,##0_);[Red]\(#,##0\)"/>
    <numFmt numFmtId="167" formatCode="#,##0;[Red]\-#,##0"/>
    <numFmt numFmtId="168" formatCode="#.##0\.00"/>
    <numFmt numFmtId="169" formatCode="#\.00"/>
    <numFmt numFmtId="170" formatCode="\$#\.00"/>
    <numFmt numFmtId="171" formatCode="#\."/>
    <numFmt numFmtId="172" formatCode="General_)"/>
    <numFmt numFmtId="173" formatCode="_-* #,##0&quot;đ.&quot;_-;\-* #,##0&quot;đ.&quot;_-;_-* &quot;-đ.&quot;_-;_-@_-"/>
    <numFmt numFmtId="174" formatCode="_-* #,##0.00&quot;đ.&quot;_-;\-* #,##0.00&quot;đ.&quot;_-;_-* \-??&quot;đ.&quot;_-;_-@_-"/>
    <numFmt numFmtId="175" formatCode="_-* #,##0_-;\-* #,##0_-;_-* \-_-;_-@_-"/>
    <numFmt numFmtId="176" formatCode="_-* #,##0.00_-;\-* #,##0.00_-;_-* \-??_-;_-@_-"/>
    <numFmt numFmtId="177" formatCode="\$#,##0_);[Red]&quot;($&quot;#,##0\)"/>
    <numFmt numFmtId="178" formatCode="_-\Ј* #,##0.00_-;&quot;-Ј&quot;* #,##0.00_-;_-\Ј* \-??_-;_-@_-"/>
    <numFmt numFmtId="179" formatCode="\$#,##0\ ;&quot;($&quot;#,##0\)"/>
    <numFmt numFmtId="180" formatCode="_-* #,##0.00[$€-1]_-;\-* #,##0.00[$€-1]_-;_-* \-??[$€-1]_-"/>
    <numFmt numFmtId="181" formatCode="0.0"/>
    <numFmt numFmtId="182" formatCode="#,##0_);[Blue]\(#,##0\)"/>
    <numFmt numFmtId="183" formatCode="_-* #,##0_đ_._-;\-* #,##0_đ_._-;_-* \-_đ_._-;_-@_-"/>
    <numFmt numFmtId="184" formatCode="_-* #,##0.00_đ_._-;\-* #,##0.00_đ_._-;_-* \-??_đ_._-;_-@_-"/>
    <numFmt numFmtId="185" formatCode="#,##0.00\ [$руб.-419];[Red]\-#,##0.00\ [$руб.-419]"/>
    <numFmt numFmtId="186" formatCode="#,##0.00\ [$€-407];[Red]\-#,##0.00\ [$€-407]"/>
    <numFmt numFmtId="187" formatCode="_-* #,##0.00&quot;р.&quot;_-;\-* #,##0.00&quot;р.&quot;_-;_-* \-??&quot;р.&quot;_-;_-@_-"/>
    <numFmt numFmtId="188" formatCode="#,##0.000"/>
    <numFmt numFmtId="189" formatCode="_-* #,##0\ _р_._-;\-* #,##0\ _р_._-;_-* &quot;- &quot;_р_._-;_-@_-"/>
    <numFmt numFmtId="190" formatCode="_-* #,##0.00\ _р_._-;\-* #,##0.00\ _р_._-;_-* \-??\ _р_._-;_-@_-"/>
    <numFmt numFmtId="191" formatCode="_-* #,##0.00_р_._-;\-* #,##0.00_р_._-;_-* \-??_р_._-;_-@_-"/>
    <numFmt numFmtId="192" formatCode="#,##0.0"/>
    <numFmt numFmtId="193" formatCode="%#\.00"/>
  </numFmts>
  <fonts count="83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 New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family val="2"/>
      <charset val="204"/>
    </font>
    <font>
      <u/>
      <sz val="8"/>
      <color indexed="12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i/>
      <sz val="16"/>
      <color indexed="8"/>
      <name val="Arial"/>
      <family val="2"/>
      <charset val="204"/>
    </font>
    <font>
      <b/>
      <i/>
      <sz val="16"/>
      <color indexed="8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8"/>
      <name val="Arial Cyr"/>
      <family val="2"/>
      <charset val="204"/>
    </font>
    <font>
      <b/>
      <sz val="8"/>
      <name val="Arial Cyr"/>
      <family val="2"/>
      <charset val="204"/>
    </font>
    <font>
      <sz val="10"/>
      <name val="Courier New"/>
      <family val="3"/>
    </font>
    <font>
      <u/>
      <sz val="10"/>
      <color indexed="20"/>
      <name val="Courier New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8"/>
      <name val="Arial"/>
      <family val="2"/>
    </font>
    <font>
      <b/>
      <i/>
      <u/>
      <sz val="11"/>
      <color indexed="8"/>
      <name val="Arial"/>
      <family val="2"/>
      <charset val="204"/>
    </font>
    <font>
      <b/>
      <i/>
      <u/>
      <sz val="11"/>
      <color indexed="8"/>
      <name val="Arial Cyr"/>
      <family val="2"/>
      <charset val="204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2"/>
      <name val="Arial Narrow"/>
      <family val="2"/>
      <charset val="204"/>
    </font>
    <font>
      <sz val="10"/>
      <color indexed="8"/>
      <name val="Arial Cyr1"/>
      <charset val="204"/>
    </font>
    <font>
      <sz val="10"/>
      <color indexed="8"/>
      <name val="Times New Roman"/>
      <family val="2"/>
      <charset val="204"/>
    </font>
    <font>
      <sz val="11"/>
      <color indexed="8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Mangal"/>
      <family val="2"/>
      <charset val="204"/>
    </font>
    <font>
      <sz val="11"/>
      <name val="Times New Roman CYR"/>
      <family val="1"/>
      <charset val="204"/>
    </font>
    <font>
      <sz val="11"/>
      <color rgb="FFFF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35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35"/>
        <bgColor indexed="49"/>
      </patternFill>
    </fill>
    <fill>
      <patternFill patternType="solid">
        <fgColor indexed="15"/>
        <bgColor indexed="35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8"/>
        <bgColor indexed="3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453">
    <xf numFmtId="0" fontId="0" fillId="0" borderId="0"/>
    <xf numFmtId="0" fontId="8" fillId="0" borderId="0"/>
    <xf numFmtId="0" fontId="2" fillId="0" borderId="0"/>
    <xf numFmtId="0" fontId="12" fillId="0" borderId="0"/>
    <xf numFmtId="164" fontId="13" fillId="0" borderId="0">
      <alignment vertical="top"/>
    </xf>
    <xf numFmtId="164" fontId="14" fillId="0" borderId="0">
      <alignment vertical="top"/>
    </xf>
    <xf numFmtId="165" fontId="14" fillId="4" borderId="0">
      <alignment vertical="top"/>
    </xf>
    <xf numFmtId="164" fontId="14" fillId="5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12" fillId="0" borderId="0"/>
    <xf numFmtId="0" fontId="12" fillId="0" borderId="0"/>
    <xf numFmtId="0" fontId="8" fillId="0" borderId="0"/>
    <xf numFmtId="0" fontId="8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8" fillId="0" borderId="0"/>
    <xf numFmtId="0" fontId="8" fillId="0" borderId="0"/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6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167" fontId="13" fillId="0" borderId="0">
      <alignment vertical="top"/>
    </xf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168" fontId="15" fillId="0" borderId="0">
      <protection locked="0"/>
    </xf>
    <xf numFmtId="169" fontId="15" fillId="0" borderId="0">
      <protection locked="0"/>
    </xf>
    <xf numFmtId="168" fontId="15" fillId="0" borderId="0">
      <protection locked="0"/>
    </xf>
    <xf numFmtId="169" fontId="15" fillId="0" borderId="0">
      <protection locked="0"/>
    </xf>
    <xf numFmtId="170" fontId="15" fillId="0" borderId="0">
      <protection locked="0"/>
    </xf>
    <xf numFmtId="171" fontId="15" fillId="0" borderId="5">
      <protection locked="0"/>
    </xf>
    <xf numFmtId="171" fontId="16" fillId="0" borderId="0">
      <protection locked="0"/>
    </xf>
    <xf numFmtId="171" fontId="16" fillId="0" borderId="0">
      <protection locked="0"/>
    </xf>
    <xf numFmtId="171" fontId="15" fillId="0" borderId="5">
      <protection locked="0"/>
    </xf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 applyNumberFormat="0" applyFill="0" applyBorder="0" applyAlignment="0" applyProtection="0"/>
    <xf numFmtId="172" fontId="19" fillId="0" borderId="6">
      <protection locked="0"/>
    </xf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20" fillId="7" borderId="0" applyNumberFormat="0" applyBorder="0" applyAlignment="0" applyProtection="0"/>
    <xf numFmtId="0" fontId="21" fillId="4" borderId="7" applyNumberFormat="0" applyAlignment="0" applyProtection="0"/>
    <xf numFmtId="0" fontId="22" fillId="22" borderId="8" applyNumberFormat="0" applyAlignment="0" applyProtection="0"/>
    <xf numFmtId="175" fontId="2" fillId="0" borderId="0" applyFill="0" applyBorder="0" applyAlignment="0" applyProtection="0"/>
    <xf numFmtId="176" fontId="2" fillId="0" borderId="0" applyFill="0" applyBorder="0" applyAlignment="0" applyProtection="0"/>
    <xf numFmtId="3" fontId="2" fillId="0" borderId="0" applyFill="0" applyBorder="0" applyAlignment="0" applyProtection="0"/>
    <xf numFmtId="172" fontId="23" fillId="8" borderId="6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8" fontId="2" fillId="0" borderId="0" applyFill="0" applyBorder="0" applyAlignment="0" applyProtection="0"/>
    <xf numFmtId="179" fontId="2" fillId="0" borderId="0" applyFill="0" applyBorder="0" applyAlignment="0" applyProtection="0"/>
    <xf numFmtId="0" fontId="2" fillId="0" borderId="0" applyFill="0" applyBorder="0" applyAlignment="0" applyProtection="0"/>
    <xf numFmtId="14" fontId="24" fillId="0" borderId="0">
      <alignment vertical="top"/>
    </xf>
    <xf numFmtId="166" fontId="25" fillId="0" borderId="0">
      <alignment vertical="top"/>
    </xf>
    <xf numFmtId="180" fontId="2" fillId="0" borderId="0" applyFill="0" applyBorder="0" applyAlignment="0" applyProtection="0"/>
    <xf numFmtId="0" fontId="26" fillId="0" borderId="0" applyNumberFormat="0" applyFill="0" applyBorder="0" applyAlignment="0" applyProtection="0"/>
    <xf numFmtId="181" fontId="27" fillId="0" borderId="0" applyFill="0" applyBorder="0" applyAlignment="0" applyProtection="0"/>
    <xf numFmtId="181" fontId="13" fillId="0" borderId="0" applyFill="0" applyBorder="0" applyAlignment="0" applyProtection="0"/>
    <xf numFmtId="181" fontId="28" fillId="0" borderId="0" applyFill="0" applyBorder="0" applyAlignment="0" applyProtection="0"/>
    <xf numFmtId="181" fontId="29" fillId="0" borderId="0" applyFill="0" applyBorder="0" applyAlignment="0" applyProtection="0"/>
    <xf numFmtId="181" fontId="30" fillId="0" borderId="0" applyFill="0" applyBorder="0" applyAlignment="0" applyProtection="0"/>
    <xf numFmtId="181" fontId="31" fillId="0" borderId="0" applyFill="0" applyBorder="0" applyAlignment="0" applyProtection="0"/>
    <xf numFmtId="181" fontId="32" fillId="0" borderId="0" applyFill="0" applyBorder="0" applyAlignment="0" applyProtection="0"/>
    <xf numFmtId="2" fontId="2" fillId="0" borderId="0" applyFill="0" applyBorder="0" applyAlignment="0" applyProtection="0"/>
    <xf numFmtId="0" fontId="33" fillId="5" borderId="0" applyNumberFormat="0" applyBorder="0" applyAlignment="0" applyProtection="0"/>
    <xf numFmtId="0" fontId="34" fillId="0" borderId="0" applyNumberFormat="0" applyBorder="0" applyProtection="0">
      <alignment horizontal="center"/>
    </xf>
    <xf numFmtId="0" fontId="34" fillId="0" borderId="0" applyBorder="0" applyProtection="0">
      <alignment horizontal="center"/>
    </xf>
    <xf numFmtId="0" fontId="35" fillId="0" borderId="0" applyBorder="0" applyProtection="0">
      <alignment horizontal="center"/>
    </xf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4" fillId="0" borderId="0" applyNumberFormat="0" applyBorder="0" applyProtection="0">
      <alignment horizontal="center"/>
    </xf>
    <xf numFmtId="0" fontId="39" fillId="0" borderId="0">
      <alignment vertical="top"/>
    </xf>
    <xf numFmtId="0" fontId="34" fillId="0" borderId="0" applyNumberFormat="0" applyBorder="0" applyProtection="0">
      <alignment horizontal="center" textRotation="90"/>
    </xf>
    <xf numFmtId="0" fontId="34" fillId="0" borderId="0" applyBorder="0" applyProtection="0">
      <alignment horizontal="center" textRotation="90"/>
    </xf>
    <xf numFmtId="0" fontId="35" fillId="0" borderId="0" applyBorder="0" applyProtection="0">
      <alignment horizontal="center" textRotation="90"/>
    </xf>
    <xf numFmtId="166" fontId="40" fillId="0" borderId="0">
      <alignment vertical="top"/>
    </xf>
    <xf numFmtId="172" fontId="41" fillId="0" borderId="0"/>
    <xf numFmtId="0" fontId="42" fillId="0" borderId="0" applyNumberFormat="0" applyFill="0" applyBorder="0" applyAlignment="0" applyProtection="0"/>
    <xf numFmtId="0" fontId="43" fillId="9" borderId="7" applyNumberFormat="0" applyAlignment="0" applyProtection="0"/>
    <xf numFmtId="166" fontId="14" fillId="0" borderId="0">
      <alignment vertical="top"/>
    </xf>
    <xf numFmtId="166" fontId="14" fillId="4" borderId="0">
      <alignment vertical="top"/>
    </xf>
    <xf numFmtId="182" fontId="14" fillId="5" borderId="0">
      <alignment vertical="top"/>
    </xf>
    <xf numFmtId="167" fontId="14" fillId="0" borderId="0">
      <alignment vertical="top"/>
    </xf>
    <xf numFmtId="0" fontId="44" fillId="0" borderId="12" applyNumberFormat="0" applyFill="0" applyAlignment="0" applyProtection="0"/>
    <xf numFmtId="0" fontId="45" fillId="23" borderId="0" applyNumberFormat="0" applyBorder="0" applyAlignment="0" applyProtection="0"/>
    <xf numFmtId="0" fontId="46" fillId="0" borderId="0" applyNumberFormat="0" applyFill="0" applyBorder="0" applyAlignment="0" applyProtection="0"/>
    <xf numFmtId="0" fontId="19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/>
    <xf numFmtId="0" fontId="12" fillId="0" borderId="0"/>
    <xf numFmtId="0" fontId="2" fillId="24" borderId="13" applyNumberFormat="0" applyAlignment="0" applyProtection="0"/>
    <xf numFmtId="183" fontId="2" fillId="0" borderId="0" applyFill="0" applyBorder="0" applyAlignment="0" applyProtection="0"/>
    <xf numFmtId="184" fontId="2" fillId="0" borderId="0" applyFill="0" applyBorder="0" applyAlignment="0" applyProtection="0"/>
    <xf numFmtId="0" fontId="47" fillId="4" borderId="14" applyNumberFormat="0" applyAlignment="0" applyProtection="0"/>
    <xf numFmtId="0" fontId="48" fillId="0" borderId="0" applyNumberFormat="0">
      <alignment horizontal="left"/>
    </xf>
    <xf numFmtId="0" fontId="49" fillId="0" borderId="0" applyNumberFormat="0" applyBorder="0" applyProtection="0"/>
    <xf numFmtId="0" fontId="49" fillId="0" borderId="0" applyBorder="0" applyProtection="0"/>
    <xf numFmtId="0" fontId="50" fillId="0" borderId="0" applyBorder="0" applyProtection="0"/>
    <xf numFmtId="185" fontId="49" fillId="0" borderId="0" applyBorder="0" applyProtection="0"/>
    <xf numFmtId="186" fontId="49" fillId="0" borderId="0" applyBorder="0" applyProtection="0"/>
    <xf numFmtId="185" fontId="50" fillId="0" borderId="0" applyBorder="0" applyProtection="0"/>
    <xf numFmtId="0" fontId="51" fillId="23" borderId="14" applyNumberFormat="0" applyProtection="0">
      <alignment vertical="center"/>
    </xf>
    <xf numFmtId="0" fontId="52" fillId="23" borderId="14" applyNumberFormat="0" applyProtection="0">
      <alignment vertical="center"/>
    </xf>
    <xf numFmtId="0" fontId="51" fillId="23" borderId="14" applyNumberFormat="0" applyProtection="0">
      <alignment horizontal="left" vertical="center" indent="1"/>
    </xf>
    <xf numFmtId="0" fontId="51" fillId="23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1" fillId="7" borderId="14" applyNumberFormat="0" applyProtection="0">
      <alignment horizontal="right" vertical="center"/>
    </xf>
    <xf numFmtId="0" fontId="51" fillId="11" borderId="14" applyNumberFormat="0" applyProtection="0">
      <alignment horizontal="right" vertical="center"/>
    </xf>
    <xf numFmtId="0" fontId="51" fillId="19" borderId="14" applyNumberFormat="0" applyProtection="0">
      <alignment horizontal="right" vertical="center"/>
    </xf>
    <xf numFmtId="0" fontId="51" fillId="13" borderId="14" applyNumberFormat="0" applyProtection="0">
      <alignment horizontal="right" vertical="center"/>
    </xf>
    <xf numFmtId="0" fontId="51" fillId="17" borderId="14" applyNumberFormat="0" applyProtection="0">
      <alignment horizontal="right" vertical="center"/>
    </xf>
    <xf numFmtId="0" fontId="51" fillId="21" borderId="14" applyNumberFormat="0" applyProtection="0">
      <alignment horizontal="right" vertical="center"/>
    </xf>
    <xf numFmtId="0" fontId="51" fillId="20" borderId="14" applyNumberFormat="0" applyProtection="0">
      <alignment horizontal="right" vertical="center"/>
    </xf>
    <xf numFmtId="0" fontId="51" fillId="25" borderId="14" applyNumberFormat="0" applyProtection="0">
      <alignment horizontal="right" vertical="center"/>
    </xf>
    <xf numFmtId="0" fontId="51" fillId="12" borderId="14" applyNumberFormat="0" applyProtection="0">
      <alignment horizontal="right" vertical="center"/>
    </xf>
    <xf numFmtId="0" fontId="53" fillId="26" borderId="14" applyNumberFormat="0" applyProtection="0">
      <alignment horizontal="left" vertical="center" indent="1"/>
    </xf>
    <xf numFmtId="0" fontId="51" fillId="27" borderId="15" applyNumberFormat="0" applyProtection="0">
      <alignment horizontal="left" vertical="center" indent="1"/>
    </xf>
    <xf numFmtId="0" fontId="54" fillId="28" borderId="0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5" fillId="27" borderId="14" applyNumberFormat="0" applyProtection="0">
      <alignment horizontal="left" vertical="center" indent="1"/>
    </xf>
    <xf numFmtId="0" fontId="55" fillId="29" borderId="14" applyNumberFormat="0" applyProtection="0">
      <alignment horizontal="left" vertical="center" indent="1"/>
    </xf>
    <xf numFmtId="0" fontId="8" fillId="29" borderId="14" applyNumberFormat="0" applyProtection="0">
      <alignment horizontal="left" vertical="center" indent="1"/>
    </xf>
    <xf numFmtId="0" fontId="8" fillId="29" borderId="14" applyNumberFormat="0" applyProtection="0">
      <alignment horizontal="left" vertical="center" indent="1"/>
    </xf>
    <xf numFmtId="0" fontId="8" fillId="22" borderId="14" applyNumberFormat="0" applyProtection="0">
      <alignment horizontal="left" vertical="center" indent="1"/>
    </xf>
    <xf numFmtId="0" fontId="8" fillId="22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center" indent="1"/>
    </xf>
    <xf numFmtId="0" fontId="8" fillId="4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19" fillId="0" borderId="0"/>
    <xf numFmtId="0" fontId="51" fillId="24" borderId="14" applyNumberFormat="0" applyProtection="0">
      <alignment vertical="center"/>
    </xf>
    <xf numFmtId="0" fontId="52" fillId="24" borderId="14" applyNumberFormat="0" applyProtection="0">
      <alignment vertical="center"/>
    </xf>
    <xf numFmtId="0" fontId="51" fillId="24" borderId="14" applyNumberFormat="0" applyProtection="0">
      <alignment horizontal="left" vertical="center" indent="1"/>
    </xf>
    <xf numFmtId="0" fontId="51" fillId="24" borderId="14" applyNumberFormat="0" applyProtection="0">
      <alignment horizontal="left" vertical="center" indent="1"/>
    </xf>
    <xf numFmtId="0" fontId="51" fillId="27" borderId="14" applyNumberFormat="0" applyProtection="0">
      <alignment horizontal="right" vertical="center"/>
    </xf>
    <xf numFmtId="0" fontId="52" fillId="27" borderId="14" applyNumberFormat="0" applyProtection="0">
      <alignment horizontal="right" vertical="center"/>
    </xf>
    <xf numFmtId="0" fontId="8" fillId="6" borderId="14" applyNumberFormat="0" applyProtection="0">
      <alignment horizontal="left" vertical="center" indent="1"/>
    </xf>
    <xf numFmtId="0" fontId="8" fillId="6" borderId="14" applyNumberFormat="0" applyProtection="0">
      <alignment horizontal="left" vertical="center" indent="1"/>
    </xf>
    <xf numFmtId="0" fontId="56" fillId="0" borderId="0"/>
    <xf numFmtId="0" fontId="57" fillId="27" borderId="14" applyNumberFormat="0" applyProtection="0">
      <alignment horizontal="right" vertical="center"/>
    </xf>
    <xf numFmtId="0" fontId="12" fillId="0" borderId="0"/>
    <xf numFmtId="166" fontId="58" fillId="30" borderId="0">
      <alignment horizontal="right" vertical="top"/>
    </xf>
    <xf numFmtId="0" fontId="59" fillId="0" borderId="0" applyNumberFormat="0" applyFill="0" applyBorder="0" applyAlignment="0" applyProtection="0"/>
    <xf numFmtId="0" fontId="60" fillId="0" borderId="16" applyNumberFormat="0" applyFill="0" applyAlignment="0" applyProtection="0"/>
    <xf numFmtId="0" fontId="6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2" fontId="19" fillId="0" borderId="6">
      <protection locked="0"/>
    </xf>
    <xf numFmtId="0" fontId="43" fillId="9" borderId="7" applyNumberFormat="0" applyAlignment="0" applyProtection="0"/>
    <xf numFmtId="0" fontId="43" fillId="9" borderId="7" applyNumberForma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3" fillId="9" borderId="7" applyNumberFormat="0" applyAlignment="0" applyProtection="0"/>
    <xf numFmtId="0" fontId="47" fillId="4" borderId="14" applyNumberFormat="0" applyAlignment="0" applyProtection="0"/>
    <xf numFmtId="0" fontId="47" fillId="4" borderId="14" applyNumberForma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47" fillId="4" borderId="14" applyNumberFormat="0" applyAlignment="0" applyProtection="0"/>
    <xf numFmtId="0" fontId="21" fillId="4" borderId="7" applyNumberFormat="0" applyAlignment="0" applyProtection="0"/>
    <xf numFmtId="0" fontId="21" fillId="4" borderId="7" applyNumberForma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21" fillId="4" borderId="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0" fontId="36" fillId="0" borderId="9" applyNumberFormat="0" applyFill="0" applyAlignment="0" applyProtection="0"/>
    <xf numFmtId="0" fontId="36" fillId="0" borderId="17" applyNumberForma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7" fillId="0" borderId="10" applyNumberFormat="0" applyFill="0" applyAlignment="0" applyProtection="0"/>
    <xf numFmtId="0" fontId="37" fillId="0" borderId="18" applyNumberForma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9" applyNumberForma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Border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Border="0">
      <alignment horizontal="center" vertical="center" wrapText="1"/>
    </xf>
    <xf numFmtId="172" fontId="23" fillId="8" borderId="6"/>
    <xf numFmtId="4" fontId="67" fillId="23" borderId="0" applyBorder="0">
      <alignment horizontal="right"/>
    </xf>
    <xf numFmtId="49" fontId="68" fillId="0" borderId="0" applyBorder="0">
      <alignment vertical="center"/>
    </xf>
    <xf numFmtId="0" fontId="60" fillId="0" borderId="16" applyNumberFormat="0" applyFill="0" applyAlignment="0" applyProtection="0"/>
    <xf numFmtId="0" fontId="60" fillId="0" borderId="16" applyNumberForma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3" fontId="23" fillId="0" borderId="0" applyBorder="0">
      <alignment vertical="center"/>
    </xf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46" fillId="0" borderId="5" applyNumberFormat="0" applyFill="0" applyAlignment="0" applyProtection="0"/>
    <xf numFmtId="0" fontId="22" fillId="22" borderId="8" applyNumberFormat="0" applyAlignment="0" applyProtection="0"/>
    <xf numFmtId="0" fontId="22" fillId="22" borderId="8" applyNumberForma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22" fillId="22" borderId="8" applyNumberFormat="0" applyAlignment="0" applyProtection="0"/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46" fillId="0" borderId="0" applyFill="0">
      <alignment wrapText="1"/>
    </xf>
    <xf numFmtId="0" fontId="65" fillId="0" borderId="0">
      <alignment horizontal="center" vertical="top" wrapText="1"/>
    </xf>
    <xf numFmtId="0" fontId="69" fillId="0" borderId="0">
      <alignment horizontal="center" vertical="center" wrapText="1"/>
    </xf>
    <xf numFmtId="188" fontId="70" fillId="5" borderId="1">
      <alignment wrapText="1"/>
    </xf>
    <xf numFmtId="0" fontId="59" fillId="0" borderId="0" applyNumberFormat="0" applyFill="0" applyBorder="0" applyAlignment="0" applyProtection="0"/>
    <xf numFmtId="0" fontId="71" fillId="0" borderId="0" applyNumberFormat="0" applyBorder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49" fontId="67" fillId="0" borderId="0" applyBorder="0">
      <alignment vertical="top"/>
    </xf>
    <xf numFmtId="0" fontId="2" fillId="0" borderId="0"/>
    <xf numFmtId="0" fontId="55" fillId="0" borderId="0"/>
    <xf numFmtId="49" fontId="67" fillId="0" borderId="0" applyBorder="0">
      <alignment vertical="top"/>
    </xf>
    <xf numFmtId="0" fontId="12" fillId="0" borderId="0">
      <alignment vertical="center"/>
    </xf>
    <xf numFmtId="0" fontId="72" fillId="0" borderId="0"/>
    <xf numFmtId="0" fontId="73" fillId="0" borderId="0"/>
    <xf numFmtId="0" fontId="2" fillId="0" borderId="0" applyBorder="0" applyProtection="0"/>
    <xf numFmtId="0" fontId="12" fillId="0" borderId="0">
      <alignment vertical="center"/>
    </xf>
    <xf numFmtId="0" fontId="74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/>
    <xf numFmtId="0" fontId="72" fillId="0" borderId="0"/>
    <xf numFmtId="0" fontId="2" fillId="0" borderId="0"/>
    <xf numFmtId="0" fontId="19" fillId="0" borderId="0"/>
    <xf numFmtId="0" fontId="55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5" fillId="0" borderId="0"/>
    <xf numFmtId="0" fontId="55" fillId="0" borderId="0" applyBorder="0" applyProtection="0"/>
    <xf numFmtId="0" fontId="76" fillId="0" borderId="0" applyBorder="0" applyProtection="0"/>
    <xf numFmtId="0" fontId="2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2" fillId="0" borderId="0"/>
    <xf numFmtId="0" fontId="77" fillId="0" borderId="0"/>
    <xf numFmtId="0" fontId="2" fillId="0" borderId="0"/>
    <xf numFmtId="0" fontId="19" fillId="0" borderId="0"/>
    <xf numFmtId="0" fontId="74" fillId="0" borderId="0" applyNumberFormat="0" applyBorder="0" applyProtection="0"/>
    <xf numFmtId="0" fontId="74" fillId="0" borderId="0" applyNumberFormat="0" applyBorder="0" applyProtection="0"/>
    <xf numFmtId="0" fontId="78" fillId="0" borderId="0"/>
    <xf numFmtId="0" fontId="2" fillId="0" borderId="0"/>
    <xf numFmtId="0" fontId="2" fillId="0" borderId="0"/>
    <xf numFmtId="49" fontId="67" fillId="0" borderId="0" applyBorder="0">
      <alignment vertical="top"/>
    </xf>
    <xf numFmtId="0" fontId="79" fillId="0" borderId="0"/>
    <xf numFmtId="0" fontId="12" fillId="0" borderId="0">
      <alignment vertical="center"/>
    </xf>
    <xf numFmtId="0" fontId="80" fillId="0" borderId="0"/>
    <xf numFmtId="49" fontId="67" fillId="0" borderId="0" applyBorder="0">
      <alignment vertical="top"/>
    </xf>
    <xf numFmtId="49" fontId="67" fillId="0" borderId="0" applyBorder="0">
      <alignment vertical="top"/>
    </xf>
    <xf numFmtId="0" fontId="2" fillId="0" borderId="0"/>
    <xf numFmtId="0" fontId="79" fillId="0" borderId="0"/>
    <xf numFmtId="49" fontId="67" fillId="0" borderId="0" applyBorder="0">
      <alignment vertical="top"/>
    </xf>
    <xf numFmtId="0" fontId="2" fillId="0" borderId="0"/>
    <xf numFmtId="49" fontId="67" fillId="0" borderId="0" applyBorder="0">
      <alignment vertical="top"/>
    </xf>
    <xf numFmtId="0" fontId="2" fillId="0" borderId="0"/>
    <xf numFmtId="0" fontId="20" fillId="7" borderId="0" applyNumberFormat="0" applyBorder="0" applyAlignment="0" applyProtection="0"/>
    <xf numFmtId="0" fontId="20" fillId="7" borderId="0" applyNumberFormat="0" applyBorder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" fillId="0" borderId="0" applyFill="0" applyBorder="0" applyProtection="0">
      <alignment horizontal="center" vertical="center" wrapText="1"/>
    </xf>
    <xf numFmtId="0" fontId="2" fillId="0" borderId="0" applyNumberFormat="0" applyFill="0" applyBorder="0" applyProtection="0">
      <alignment horizontal="justify" vertical="center" wrapText="1"/>
    </xf>
    <xf numFmtId="0" fontId="81" fillId="23" borderId="0" applyNumberFormat="0" applyBorder="0" applyAlignment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Border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55" fillId="24" borderId="13" applyNumberForma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0" fontId="2" fillId="24" borderId="13" applyNumberFormat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74" fillId="0" borderId="0" applyNumberFormat="0" applyBorder="0" applyProtection="0"/>
    <xf numFmtId="0" fontId="74" fillId="0" borderId="0" applyNumberFormat="0" applyBorder="0" applyProtection="0"/>
    <xf numFmtId="166" fontId="13" fillId="0" borderId="0">
      <alignment vertical="top"/>
    </xf>
    <xf numFmtId="0" fontId="12" fillId="0" borderId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181" fontId="46" fillId="0" borderId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Border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49" fontId="46" fillId="0" borderId="0">
      <alignment horizontal="center"/>
    </xf>
    <xf numFmtId="189" fontId="2" fillId="0" borderId="0" applyFill="0" applyBorder="0" applyAlignment="0" applyProtection="0"/>
    <xf numFmtId="190" fontId="2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2" fontId="46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191" fontId="2" fillId="0" borderId="0" applyFill="0" applyBorder="0" applyAlignment="0" applyProtection="0"/>
    <xf numFmtId="4" fontId="67" fillId="5" borderId="0" applyBorder="0">
      <alignment horizontal="right"/>
    </xf>
    <xf numFmtId="4" fontId="67" fillId="5" borderId="0" applyBorder="0">
      <alignment horizontal="right"/>
    </xf>
    <xf numFmtId="4" fontId="67" fillId="5" borderId="0" applyBorder="0">
      <alignment horizontal="right"/>
    </xf>
    <xf numFmtId="4" fontId="67" fillId="9" borderId="0" applyBorder="0">
      <alignment horizontal="right"/>
    </xf>
    <xf numFmtId="4" fontId="2" fillId="5" borderId="0" applyBorder="0">
      <alignment horizontal="right"/>
    </xf>
    <xf numFmtId="0" fontId="33" fillId="5" borderId="0" applyNumberFormat="0" applyBorder="0" applyAlignment="0" applyProtection="0"/>
    <xf numFmtId="0" fontId="33" fillId="5" borderId="0" applyNumberFormat="0" applyBorder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92" fontId="2" fillId="0" borderId="0" applyFill="0" applyBorder="0" applyProtection="0">
      <alignment horizontal="center" vertical="center"/>
    </xf>
    <xf numFmtId="193" fontId="15" fillId="0" borderId="0">
      <protection locked="0"/>
    </xf>
    <xf numFmtId="0" fontId="19" fillId="0" borderId="0" applyBorder="0">
      <alignment horizontal="center" vertical="center" wrapText="1"/>
    </xf>
    <xf numFmtId="0" fontId="60" fillId="0" borderId="16" applyNumberFormat="0" applyFill="0" applyAlignment="0" applyProtection="0"/>
    <xf numFmtId="0" fontId="60" fillId="0" borderId="16" applyNumberFormat="0" applyFill="0" applyAlignment="0" applyProtection="0"/>
    <xf numFmtId="0" fontId="20" fillId="7" borderId="0" applyNumberFormat="0" applyBorder="0" applyAlignment="0" applyProtection="0"/>
    <xf numFmtId="0" fontId="33" fillId="5" borderId="0" applyNumberFormat="0" applyBorder="0" applyAlignment="0" applyProtection="0"/>
    <xf numFmtId="0" fontId="19" fillId="0" borderId="0"/>
    <xf numFmtId="0" fontId="2" fillId="24" borderId="13" applyNumberFormat="0" applyAlignment="0" applyProtection="0"/>
    <xf numFmtId="0" fontId="2" fillId="24" borderId="13" applyNumberFormat="0" applyAlignment="0" applyProtection="0"/>
    <xf numFmtId="0" fontId="19" fillId="0" borderId="0"/>
    <xf numFmtId="0" fontId="2" fillId="0" borderId="0"/>
    <xf numFmtId="0" fontId="44" fillId="0" borderId="12" applyNumberFormat="0" applyFill="0" applyAlignment="0" applyProtection="0"/>
    <xf numFmtId="0" fontId="22" fillId="22" borderId="8" applyNumberFormat="0" applyAlignment="0" applyProtection="0"/>
    <xf numFmtId="0" fontId="61" fillId="0" borderId="0" applyNumberForma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/>
    <xf numFmtId="0" fontId="3" fillId="0" borderId="0" xfId="0" applyFont="1" applyFill="1"/>
    <xf numFmtId="0" fontId="5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21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3" fontId="3" fillId="0" borderId="23" xfId="0" applyNumberFormat="1" applyFont="1" applyFill="1" applyBorder="1"/>
    <xf numFmtId="3" fontId="3" fillId="0" borderId="23" xfId="0" applyNumberFormat="1" applyFont="1" applyFill="1" applyBorder="1" applyAlignment="1">
      <alignment horizontal="right" vertical="center"/>
    </xf>
    <xf numFmtId="0" fontId="3" fillId="0" borderId="20" xfId="0" applyFont="1" applyFill="1" applyBorder="1"/>
    <xf numFmtId="0" fontId="5" fillId="31" borderId="21" xfId="0" applyFont="1" applyFill="1" applyBorder="1" applyAlignment="1">
      <alignment wrapText="1"/>
    </xf>
    <xf numFmtId="3" fontId="3" fillId="31" borderId="22" xfId="0" applyNumberFormat="1" applyFont="1" applyFill="1" applyBorder="1"/>
    <xf numFmtId="3" fontId="3" fillId="31" borderId="22" xfId="0" applyNumberFormat="1" applyFont="1" applyFill="1" applyBorder="1" applyAlignment="1">
      <alignment horizontal="right" vertical="center"/>
    </xf>
    <xf numFmtId="0" fontId="5" fillId="0" borderId="20" xfId="0" applyFont="1" applyFill="1" applyBorder="1" applyAlignment="1">
      <alignment wrapText="1"/>
    </xf>
    <xf numFmtId="3" fontId="3" fillId="0" borderId="20" xfId="0" applyNumberFormat="1" applyFont="1" applyFill="1" applyBorder="1"/>
    <xf numFmtId="3" fontId="3" fillId="0" borderId="20" xfId="0" applyNumberFormat="1" applyFont="1" applyFill="1" applyBorder="1" applyAlignment="1">
      <alignment horizontal="right" vertical="center"/>
    </xf>
    <xf numFmtId="0" fontId="5" fillId="31" borderId="20" xfId="0" applyFont="1" applyFill="1" applyBorder="1" applyAlignment="1">
      <alignment wrapText="1"/>
    </xf>
    <xf numFmtId="3" fontId="3" fillId="31" borderId="20" xfId="0" applyNumberFormat="1" applyFont="1" applyFill="1" applyBorder="1"/>
    <xf numFmtId="3" fontId="3" fillId="31" borderId="20" xfId="0" applyNumberFormat="1" applyFont="1" applyFill="1" applyBorder="1" applyAlignment="1">
      <alignment horizontal="right" vertical="center"/>
    </xf>
    <xf numFmtId="0" fontId="5" fillId="31" borderId="4" xfId="0" applyFont="1" applyFill="1" applyBorder="1" applyAlignment="1">
      <alignment wrapText="1"/>
    </xf>
    <xf numFmtId="3" fontId="3" fillId="31" borderId="23" xfId="0" applyNumberFormat="1" applyFont="1" applyFill="1" applyBorder="1"/>
    <xf numFmtId="3" fontId="3" fillId="31" borderId="23" xfId="0" applyNumberFormat="1" applyFont="1" applyFill="1" applyBorder="1" applyAlignment="1">
      <alignment horizontal="right" vertical="center"/>
    </xf>
    <xf numFmtId="0" fontId="5" fillId="31" borderId="0" xfId="0" applyFont="1" applyFill="1" applyBorder="1" applyAlignment="1">
      <alignment wrapText="1"/>
    </xf>
    <xf numFmtId="3" fontId="3" fillId="31" borderId="24" xfId="0" applyNumberFormat="1" applyFont="1" applyFill="1" applyBorder="1"/>
    <xf numFmtId="3" fontId="3" fillId="31" borderId="24" xfId="0" applyNumberFormat="1" applyFont="1" applyFill="1" applyBorder="1" applyAlignment="1">
      <alignment horizontal="right" vertical="center"/>
    </xf>
    <xf numFmtId="0" fontId="5" fillId="31" borderId="22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0" xfId="0" applyFont="1" applyFill="1" applyBorder="1"/>
    <xf numFmtId="0" fontId="5" fillId="31" borderId="20" xfId="0" applyFont="1" applyFill="1" applyBorder="1" applyAlignment="1">
      <alignment horizontal="center"/>
    </xf>
    <xf numFmtId="0" fontId="5" fillId="31" borderId="24" xfId="0" applyFont="1" applyFill="1" applyBorder="1" applyAlignment="1">
      <alignment horizontal="center"/>
    </xf>
    <xf numFmtId="0" fontId="5" fillId="31" borderId="2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3" fontId="3" fillId="31" borderId="24" xfId="0" applyNumberFormat="1" applyFont="1" applyFill="1" applyBorder="1" applyAlignment="1">
      <alignment vertical="center"/>
    </xf>
    <xf numFmtId="3" fontId="3" fillId="32" borderId="24" xfId="0" applyNumberFormat="1" applyFont="1" applyFill="1" applyBorder="1" applyAlignment="1">
      <alignment horizontal="right" vertical="center"/>
    </xf>
    <xf numFmtId="3" fontId="3" fillId="31" borderId="1" xfId="0" applyNumberFormat="1" applyFont="1" applyFill="1" applyBorder="1" applyAlignment="1">
      <alignment horizontal="right" vertical="center"/>
    </xf>
    <xf numFmtId="3" fontId="3" fillId="31" borderId="26" xfId="0" applyNumberFormat="1" applyFont="1" applyFill="1" applyBorder="1" applyAlignment="1">
      <alignment horizontal="right" vertical="center"/>
    </xf>
    <xf numFmtId="0" fontId="3" fillId="0" borderId="20" xfId="0" applyFont="1" applyBorder="1"/>
    <xf numFmtId="3" fontId="3" fillId="31" borderId="0" xfId="0" applyNumberFormat="1" applyFont="1" applyFill="1"/>
    <xf numFmtId="3" fontId="9" fillId="31" borderId="0" xfId="1" applyNumberFormat="1" applyFont="1" applyFill="1"/>
    <xf numFmtId="0" fontId="3" fillId="0" borderId="20" xfId="0" applyFont="1" applyBorder="1" applyAlignment="1">
      <alignment wrapText="1"/>
    </xf>
    <xf numFmtId="0" fontId="9" fillId="31" borderId="0" xfId="0" applyFont="1" applyFill="1" applyBorder="1" applyAlignment="1">
      <alignment wrapText="1"/>
    </xf>
    <xf numFmtId="3" fontId="10" fillId="31" borderId="24" xfId="0" applyNumberFormat="1" applyFont="1" applyFill="1" applyBorder="1"/>
    <xf numFmtId="3" fontId="10" fillId="31" borderId="24" xfId="0" applyNumberFormat="1" applyFont="1" applyFill="1" applyBorder="1" applyAlignment="1">
      <alignment horizontal="right" vertical="center"/>
    </xf>
    <xf numFmtId="3" fontId="3" fillId="31" borderId="28" xfId="0" applyNumberFormat="1" applyFont="1" applyFill="1" applyBorder="1"/>
    <xf numFmtId="3" fontId="10" fillId="31" borderId="28" xfId="0" applyNumberFormat="1" applyFont="1" applyFill="1" applyBorder="1" applyAlignment="1">
      <alignment horizontal="right" vertical="center"/>
    </xf>
    <xf numFmtId="0" fontId="5" fillId="31" borderId="20" xfId="0" applyFont="1" applyFill="1" applyBorder="1" applyAlignment="1">
      <alignment horizontal="left"/>
    </xf>
    <xf numFmtId="3" fontId="3" fillId="31" borderId="20" xfId="0" applyNumberFormat="1" applyFont="1" applyFill="1" applyBorder="1" applyAlignment="1">
      <alignment vertical="center"/>
    </xf>
    <xf numFmtId="0" fontId="5" fillId="31" borderId="1" xfId="0" applyFont="1" applyFill="1" applyBorder="1" applyAlignment="1">
      <alignment horizontal="center"/>
    </xf>
    <xf numFmtId="0" fontId="5" fillId="31" borderId="3" xfId="0" applyFont="1" applyFill="1" applyBorder="1" applyAlignment="1">
      <alignment wrapText="1"/>
    </xf>
    <xf numFmtId="3" fontId="3" fillId="31" borderId="1" xfId="0" applyNumberFormat="1" applyFont="1" applyFill="1" applyBorder="1"/>
    <xf numFmtId="0" fontId="11" fillId="0" borderId="27" xfId="0" applyFont="1" applyBorder="1"/>
    <xf numFmtId="3" fontId="6" fillId="0" borderId="25" xfId="0" applyNumberFormat="1" applyFont="1" applyFill="1" applyBorder="1"/>
    <xf numFmtId="3" fontId="6" fillId="0" borderId="23" xfId="0" applyNumberFormat="1" applyFont="1" applyFill="1" applyBorder="1"/>
    <xf numFmtId="3" fontId="6" fillId="0" borderId="23" xfId="0" applyNumberFormat="1" applyFont="1" applyFill="1" applyBorder="1" applyAlignment="1">
      <alignment horizontal="right" vertical="center"/>
    </xf>
    <xf numFmtId="3" fontId="3" fillId="0" borderId="20" xfId="0" applyNumberFormat="1" applyFont="1" applyBorder="1"/>
    <xf numFmtId="0" fontId="5" fillId="0" borderId="22" xfId="0" applyFont="1" applyFill="1" applyBorder="1" applyAlignment="1">
      <alignment horizontal="center"/>
    </xf>
    <xf numFmtId="3" fontId="3" fillId="0" borderId="22" xfId="0" applyNumberFormat="1" applyFont="1" applyFill="1" applyBorder="1"/>
    <xf numFmtId="3" fontId="3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20" xfId="1452" applyNumberFormat="1" applyFont="1" applyFill="1" applyBorder="1"/>
    <xf numFmtId="3" fontId="3" fillId="0" borderId="0" xfId="0" applyNumberFormat="1" applyFont="1"/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Fill="1"/>
    <xf numFmtId="0" fontId="5" fillId="31" borderId="22" xfId="0" applyFont="1" applyFill="1" applyBorder="1" applyAlignment="1">
      <alignment horizontal="center" vertical="center"/>
    </xf>
    <xf numFmtId="0" fontId="5" fillId="31" borderId="21" xfId="0" applyFont="1" applyFill="1" applyBorder="1" applyAlignment="1">
      <alignment vertical="center" wrapText="1"/>
    </xf>
    <xf numFmtId="3" fontId="3" fillId="31" borderId="2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0" fontId="5" fillId="31" borderId="20" xfId="0" applyFont="1" applyFill="1" applyBorder="1" applyAlignment="1">
      <alignment horizontal="center" vertical="center"/>
    </xf>
    <xf numFmtId="0" fontId="5" fillId="31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/>
    </xf>
    <xf numFmtId="0" fontId="5" fillId="31" borderId="24" xfId="0" applyFont="1" applyFill="1" applyBorder="1" applyAlignment="1">
      <alignment horizontal="center" vertical="center"/>
    </xf>
    <xf numFmtId="0" fontId="5" fillId="31" borderId="0" xfId="0" applyFont="1" applyFill="1" applyBorder="1" applyAlignment="1">
      <alignment vertical="center" wrapText="1"/>
    </xf>
    <xf numFmtId="3" fontId="3" fillId="0" borderId="20" xfId="0" applyNumberFormat="1" applyFont="1" applyBorder="1" applyAlignment="1">
      <alignment vertical="center"/>
    </xf>
    <xf numFmtId="0" fontId="10" fillId="0" borderId="0" xfId="0" applyFont="1" applyFill="1" applyAlignment="1">
      <alignment vertical="center"/>
    </xf>
    <xf numFmtId="3" fontId="3" fillId="31" borderId="29" xfId="0" applyNumberFormat="1" applyFont="1" applyFill="1" applyBorder="1" applyAlignment="1">
      <alignment vertical="center"/>
    </xf>
    <xf numFmtId="3" fontId="3" fillId="31" borderId="29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3" fillId="0" borderId="0" xfId="0" applyFont="1" applyAlignment="1">
      <alignment vertical="center"/>
    </xf>
    <xf numFmtId="3" fontId="3" fillId="31" borderId="0" xfId="0" applyNumberFormat="1" applyFont="1" applyFill="1" applyAlignment="1">
      <alignment vertical="center"/>
    </xf>
    <xf numFmtId="3" fontId="9" fillId="31" borderId="0" xfId="1" applyNumberFormat="1" applyFont="1" applyFill="1" applyAlignment="1">
      <alignment vertical="center"/>
    </xf>
    <xf numFmtId="0" fontId="3" fillId="0" borderId="20" xfId="0" applyFont="1" applyBorder="1" applyAlignment="1">
      <alignment vertical="center" wrapText="1"/>
    </xf>
    <xf numFmtId="0" fontId="9" fillId="31" borderId="0" xfId="0" applyFont="1" applyFill="1" applyBorder="1" applyAlignment="1">
      <alignment vertical="center" wrapText="1"/>
    </xf>
    <xf numFmtId="3" fontId="10" fillId="31" borderId="24" xfId="0" applyNumberFormat="1" applyFont="1" applyFill="1" applyBorder="1" applyAlignment="1">
      <alignment vertical="center"/>
    </xf>
    <xf numFmtId="3" fontId="3" fillId="31" borderId="28" xfId="0" applyNumberFormat="1" applyFont="1" applyFill="1" applyBorder="1" applyAlignment="1">
      <alignment vertical="center"/>
    </xf>
    <xf numFmtId="0" fontId="5" fillId="31" borderId="2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3" fontId="3" fillId="33" borderId="2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4" borderId="0" xfId="0" applyFont="1" applyFill="1"/>
    <xf numFmtId="0" fontId="5" fillId="3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/>
    </xf>
    <xf numFmtId="4" fontId="3" fillId="34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/>
    </xf>
    <xf numFmtId="3" fontId="82" fillId="0" borderId="1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9" fillId="0" borderId="0" xfId="1" applyNumberFormat="1" applyFont="1" applyFill="1" applyAlignment="1">
      <alignment vertical="center"/>
    </xf>
    <xf numFmtId="0" fontId="9" fillId="0" borderId="3" xfId="0" applyFont="1" applyFill="1" applyBorder="1" applyAlignment="1">
      <alignment vertical="center" wrapText="1"/>
    </xf>
    <xf numFmtId="10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right" vertical="center"/>
    </xf>
    <xf numFmtId="3" fontId="3" fillId="0" borderId="30" xfId="0" applyNumberFormat="1" applyFont="1" applyFill="1" applyBorder="1" applyAlignment="1">
      <alignment vertical="center"/>
    </xf>
    <xf numFmtId="3" fontId="10" fillId="0" borderId="3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0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4" fontId="6" fillId="3" borderId="0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34" borderId="0" xfId="0" applyFont="1" applyFill="1" applyAlignment="1">
      <alignment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Alignment="1">
      <alignment vertical="center"/>
    </xf>
    <xf numFmtId="4" fontId="3" fillId="0" borderId="0" xfId="2" applyNumberFormat="1" applyFont="1" applyAlignment="1">
      <alignment vertical="center"/>
    </xf>
    <xf numFmtId="181" fontId="3" fillId="0" borderId="0" xfId="2" applyNumberFormat="1" applyFont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left" vertical="center" wrapText="1"/>
    </xf>
  </cellXfs>
  <cellStyles count="1453">
    <cellStyle name=" 1" xfId="3"/>
    <cellStyle name="%" xfId="4"/>
    <cellStyle name="%_Inputs" xfId="5"/>
    <cellStyle name="%_Inputs (const)" xfId="6"/>
    <cellStyle name="%_Inputs Co" xfId="7"/>
    <cellStyle name="_Model_RAB Мой" xfId="8"/>
    <cellStyle name="_Model_RAB Мой_46EE.2011(v1.0)" xfId="9"/>
    <cellStyle name="_Model_RAB Мой_BALANCE.WARM.2011YEAR.NEW.UPDATE.SCHEME" xfId="10"/>
    <cellStyle name="_Model_RAB Мой_NADB.JNVLS.APTEKA.2011(v1.3.3)" xfId="11"/>
    <cellStyle name="_Model_RAB Мой_NADB.JNVLS.APTEKA.2011(v1.3.4)" xfId="12"/>
    <cellStyle name="_Model_RAB Мой_PREDEL.JKH.UTV.2011(v1.0.1)" xfId="13"/>
    <cellStyle name="_Model_RAB Мой_UPDATE.46EE.2011.TO.1.1" xfId="14"/>
    <cellStyle name="_Model_RAB Мой_UPDATE.BALANCE.WARM.2011YEAR.TO.1.1" xfId="15"/>
    <cellStyle name="_Model_RAB_MRSK_svod" xfId="16"/>
    <cellStyle name="_Model_RAB_MRSK_svod_46EE.2011(v1.0)" xfId="17"/>
    <cellStyle name="_Model_RAB_MRSK_svod_BALANCE.WARM.2011YEAR.NEW.UPDATE.SCHEME" xfId="18"/>
    <cellStyle name="_Model_RAB_MRSK_svod_NADB.JNVLS.APTEKA.2011(v1.3.3)" xfId="19"/>
    <cellStyle name="_Model_RAB_MRSK_svod_NADB.JNVLS.APTEKA.2011(v1.3.4)" xfId="20"/>
    <cellStyle name="_Model_RAB_MRSK_svod_PREDEL.JKH.UTV.2011(v1.0.1)" xfId="21"/>
    <cellStyle name="_Model_RAB_MRSK_svod_UPDATE.46EE.2011.TO.1.1" xfId="22"/>
    <cellStyle name="_Model_RAB_MRSK_svod_UPDATE.BALANCE.WARM.2011YEAR.TO.1.1" xfId="23"/>
    <cellStyle name="_ВО ОП ТЭС-ОТ- 2007" xfId="24"/>
    <cellStyle name="_ВФ ОАО ТЭС-ОТ- 2009" xfId="25"/>
    <cellStyle name="_выручка по присоединениям2" xfId="26"/>
    <cellStyle name="_Договор аренды ЯЭ с разбивкой" xfId="27"/>
    <cellStyle name="_Исходные данные для модели" xfId="28"/>
    <cellStyle name="_МОДЕЛЬ_1 (2)" xfId="29"/>
    <cellStyle name="_МОДЕЛЬ_1 (2)_46EE.2011(v1.0)" xfId="30"/>
    <cellStyle name="_МОДЕЛЬ_1 (2)_BALANCE.WARM.2011YEAR.NEW.UPDATE.SCHEME" xfId="31"/>
    <cellStyle name="_МОДЕЛЬ_1 (2)_NADB.JNVLS.APTEKA.2011(v1.3.3)" xfId="32"/>
    <cellStyle name="_МОДЕЛЬ_1 (2)_NADB.JNVLS.APTEKA.2011(v1.3.4)" xfId="33"/>
    <cellStyle name="_МОДЕЛЬ_1 (2)_PREDEL.JKH.UTV.2011(v1.0.1)" xfId="34"/>
    <cellStyle name="_МОДЕЛЬ_1 (2)_UPDATE.46EE.2011.TO.1.1" xfId="35"/>
    <cellStyle name="_МОДЕЛЬ_1 (2)_UPDATE.BALANCE.WARM.2011YEAR.TO.1.1" xfId="36"/>
    <cellStyle name="_НВВ 2009 постатейно свод по филиалам_09_02_09" xfId="37"/>
    <cellStyle name="_НВВ 2009 постатейно свод по филиалам_для Валентина" xfId="38"/>
    <cellStyle name="_Омск" xfId="39"/>
    <cellStyle name="_ОТ ИД 2009" xfId="40"/>
    <cellStyle name="_пр 5 тариф RAB" xfId="41"/>
    <cellStyle name="_пр 5 тариф RAB_46EE.2011(v1.0)" xfId="42"/>
    <cellStyle name="_пр 5 тариф RAB_BALANCE.WARM.2011YEAR.NEW.UPDATE.SCHEME" xfId="43"/>
    <cellStyle name="_пр 5 тариф RAB_NADB.JNVLS.APTEKA.2011(v1.3.3)" xfId="44"/>
    <cellStyle name="_пр 5 тариф RAB_NADB.JNVLS.APTEKA.2011(v1.3.4)" xfId="45"/>
    <cellStyle name="_пр 5 тариф RAB_PREDEL.JKH.UTV.2011(v1.0.1)" xfId="46"/>
    <cellStyle name="_пр 5 тариф RAB_UPDATE.46EE.2011.TO.1.1" xfId="47"/>
    <cellStyle name="_пр 5 тариф RAB_UPDATE.BALANCE.WARM.2011YEAR.TO.1.1" xfId="48"/>
    <cellStyle name="_Предожение _ДБП_2009 г ( согласованные БП)  (2)" xfId="49"/>
    <cellStyle name="_Приложение МТС-3-КС" xfId="50"/>
    <cellStyle name="_Приложение-МТС--2-1" xfId="51"/>
    <cellStyle name="_Расчет RAB_22072008" xfId="52"/>
    <cellStyle name="_Расчет RAB_22072008_46EE.2011(v1.0)" xfId="53"/>
    <cellStyle name="_Расчет RAB_22072008_BALANCE.WARM.2011YEAR.NEW.UPDATE.SCHEME" xfId="54"/>
    <cellStyle name="_Расчет RAB_22072008_NADB.JNVLS.APTEKA.2011(v1.3.3)" xfId="55"/>
    <cellStyle name="_Расчет RAB_22072008_NADB.JNVLS.APTEKA.2011(v1.3.4)" xfId="56"/>
    <cellStyle name="_Расчет RAB_22072008_PREDEL.JKH.UTV.2011(v1.0.1)" xfId="57"/>
    <cellStyle name="_Расчет RAB_22072008_UPDATE.46EE.2011.TO.1.1" xfId="58"/>
    <cellStyle name="_Расчет RAB_22072008_UPDATE.BALANCE.WARM.2011YEAR.TO.1.1" xfId="59"/>
    <cellStyle name="_Расчет RAB_Лен и МОЭСК_с 2010 года_14.04.2009_со сглаж_version 3.0_без ФСК" xfId="60"/>
    <cellStyle name="_Расчет RAB_Лен и МОЭСК_с 2010 года_14.04.2009_со сглаж_version 3.0_без ФСК_46EE.2011(v1.0)" xfId="61"/>
    <cellStyle name="_Расчет RAB_Лен и МОЭСК_с 2010 года_14.04.2009_со сглаж_version 3.0_без ФСК_BALANCE.WARM.2011YEAR.NEW.UPDATE.SCHEME" xfId="62"/>
    <cellStyle name="_Расчет RAB_Лен и МОЭСК_с 2010 года_14.04.2009_со сглаж_version 3.0_без ФСК_NADB.JNVLS.APTEKA.2011(v1.3.3)" xfId="63"/>
    <cellStyle name="_Расчет RAB_Лен и МОЭСК_с 2010 года_14.04.2009_со сглаж_version 3.0_без ФСК_NADB.JNVLS.APTEKA.2011(v1.3.4)" xfId="64"/>
    <cellStyle name="_Расчет RAB_Лен и МОЭСК_с 2010 года_14.04.2009_со сглаж_version 3.0_без ФСК_PREDEL.JKH.UTV.2011(v1.0.1)" xfId="65"/>
    <cellStyle name="_Расчет RAB_Лен и МОЭСК_с 2010 года_14.04.2009_со сглаж_version 3.0_без ФСК_UPDATE.46EE.2011.TO.1.1" xfId="66"/>
    <cellStyle name="_Расчет RAB_Лен и МОЭСК_с 2010 года_14.04.2009_со сглаж_version 3.0_без ФСК_UPDATE.BALANCE.WARM.2011YEAR.TO.1.1" xfId="67"/>
    <cellStyle name="_Свод по ИПР (2)" xfId="68"/>
    <cellStyle name="_таблицы для расчетов28-04-08_2006-2009_прибыль корр_по ИА" xfId="69"/>
    <cellStyle name="_таблицы для расчетов28-04-08_2006-2009с ИА" xfId="70"/>
    <cellStyle name="_Форма 6  РТК.xls(отчет по Адр пр. ЛО)" xfId="71"/>
    <cellStyle name="_Формат разбивки по МРСК_РСК" xfId="72"/>
    <cellStyle name="_Формат_для Согласования" xfId="73"/>
    <cellStyle name="_экон.форм-т ВО 1 с разбивкой" xfId="74"/>
    <cellStyle name="”€ќђќ‘ћ‚›‰" xfId="75"/>
    <cellStyle name="”€љ‘€ђћ‚ђќќ›‰" xfId="76"/>
    <cellStyle name="”ќђќ‘ћ‚›‰" xfId="77"/>
    <cellStyle name="”љ‘ђћ‚ђќќ›‰" xfId="78"/>
    <cellStyle name="„…ќ…†ќ›‰" xfId="79"/>
    <cellStyle name="€’ћѓћ‚›‰" xfId="80"/>
    <cellStyle name="‡ђѓћ‹ћ‚ћљ1" xfId="81"/>
    <cellStyle name="‡ђѓћ‹ћ‚ћљ2" xfId="82"/>
    <cellStyle name="’ћѓћ‚›‰" xfId="83"/>
    <cellStyle name="20% - Accent1" xfId="84"/>
    <cellStyle name="20% - Accent1 2" xfId="85"/>
    <cellStyle name="20% - Accent1_46EE.2011(v1.0)" xfId="86"/>
    <cellStyle name="20% - Accent2" xfId="87"/>
    <cellStyle name="20% - Accent2 2" xfId="88"/>
    <cellStyle name="20% - Accent2_46EE.2011(v1.0)" xfId="89"/>
    <cellStyle name="20% - Accent3" xfId="90"/>
    <cellStyle name="20% - Accent3 2" xfId="91"/>
    <cellStyle name="20% - Accent3_46EE.2011(v1.0)" xfId="92"/>
    <cellStyle name="20% - Accent4" xfId="93"/>
    <cellStyle name="20% - Accent4 2" xfId="94"/>
    <cellStyle name="20% - Accent4_46EE.2011(v1.0)" xfId="95"/>
    <cellStyle name="20% - Accent5" xfId="96"/>
    <cellStyle name="20% - Accent5 2" xfId="97"/>
    <cellStyle name="20% - Accent5_46EE.2011(v1.0)" xfId="98"/>
    <cellStyle name="20% - Accent6" xfId="99"/>
    <cellStyle name="20% - Accent6 2" xfId="100"/>
    <cellStyle name="20% - Accent6_46EE.2011(v1.0)" xfId="101"/>
    <cellStyle name="20% - Акцент1 10" xfId="102"/>
    <cellStyle name="20% - Акцент1 2" xfId="103"/>
    <cellStyle name="20% - Акцент1 2 2" xfId="104"/>
    <cellStyle name="20% - Акцент1 2 3" xfId="105"/>
    <cellStyle name="20% - Акцент1 2_46EE.2011(v1.0)" xfId="106"/>
    <cellStyle name="20% - Акцент1 3" xfId="107"/>
    <cellStyle name="20% - Акцент1 3 2" xfId="108"/>
    <cellStyle name="20% - Акцент1 3_46EE.2011(v1.0)" xfId="109"/>
    <cellStyle name="20% - Акцент1 4" xfId="110"/>
    <cellStyle name="20% - Акцент1 4 2" xfId="111"/>
    <cellStyle name="20% - Акцент1 4_46EE.2011(v1.0)" xfId="112"/>
    <cellStyle name="20% - Акцент1 5" xfId="113"/>
    <cellStyle name="20% - Акцент1 5 2" xfId="114"/>
    <cellStyle name="20% - Акцент1 5_46EE.2011(v1.0)" xfId="115"/>
    <cellStyle name="20% - Акцент1 6" xfId="116"/>
    <cellStyle name="20% - Акцент1 6 2" xfId="117"/>
    <cellStyle name="20% - Акцент1 6_46EE.2011(v1.0)" xfId="118"/>
    <cellStyle name="20% - Акцент1 7" xfId="119"/>
    <cellStyle name="20% - Акцент1 7 2" xfId="120"/>
    <cellStyle name="20% - Акцент1 7_46EE.2011(v1.0)" xfId="121"/>
    <cellStyle name="20% - Акцент1 8" xfId="122"/>
    <cellStyle name="20% - Акцент1 8 2" xfId="123"/>
    <cellStyle name="20% - Акцент1 8_46EE.2011(v1.0)" xfId="124"/>
    <cellStyle name="20% - Акцент1 9" xfId="125"/>
    <cellStyle name="20% - Акцент1 9 2" xfId="126"/>
    <cellStyle name="20% - Акцент1 9_46EE.2011(v1.0)" xfId="127"/>
    <cellStyle name="20% - Акцент2 10" xfId="128"/>
    <cellStyle name="20% - Акцент2 2" xfId="129"/>
    <cellStyle name="20% - Акцент2 2 2" xfId="130"/>
    <cellStyle name="20% - Акцент2 2 3" xfId="131"/>
    <cellStyle name="20% - Акцент2 2_46EE.2011(v1.0)" xfId="132"/>
    <cellStyle name="20% - Акцент2 3" xfId="133"/>
    <cellStyle name="20% - Акцент2 3 2" xfId="134"/>
    <cellStyle name="20% - Акцент2 3_46EE.2011(v1.0)" xfId="135"/>
    <cellStyle name="20% - Акцент2 4" xfId="136"/>
    <cellStyle name="20% - Акцент2 4 2" xfId="137"/>
    <cellStyle name="20% - Акцент2 4_46EE.2011(v1.0)" xfId="138"/>
    <cellStyle name="20% - Акцент2 5" xfId="139"/>
    <cellStyle name="20% - Акцент2 5 2" xfId="140"/>
    <cellStyle name="20% - Акцент2 5_46EE.2011(v1.0)" xfId="141"/>
    <cellStyle name="20% - Акцент2 6" xfId="142"/>
    <cellStyle name="20% - Акцент2 6 2" xfId="143"/>
    <cellStyle name="20% - Акцент2 6_46EE.2011(v1.0)" xfId="144"/>
    <cellStyle name="20% - Акцент2 7" xfId="145"/>
    <cellStyle name="20% - Акцент2 7 2" xfId="146"/>
    <cellStyle name="20% - Акцент2 7_46EE.2011(v1.0)" xfId="147"/>
    <cellStyle name="20% - Акцент2 8" xfId="148"/>
    <cellStyle name="20% - Акцент2 8 2" xfId="149"/>
    <cellStyle name="20% - Акцент2 8_46EE.2011(v1.0)" xfId="150"/>
    <cellStyle name="20% - Акцент2 9" xfId="151"/>
    <cellStyle name="20% - Акцент2 9 2" xfId="152"/>
    <cellStyle name="20% - Акцент2 9_46EE.2011(v1.0)" xfId="153"/>
    <cellStyle name="20% - Акцент3 10" xfId="154"/>
    <cellStyle name="20% - Акцент3 2" xfId="155"/>
    <cellStyle name="20% - Акцент3 2 2" xfId="156"/>
    <cellStyle name="20% - Акцент3 2 3" xfId="157"/>
    <cellStyle name="20% - Акцент3 2_46EE.2011(v1.0)" xfId="158"/>
    <cellStyle name="20% - Акцент3 3" xfId="159"/>
    <cellStyle name="20% - Акцент3 3 2" xfId="160"/>
    <cellStyle name="20% - Акцент3 3_46EE.2011(v1.0)" xfId="161"/>
    <cellStyle name="20% - Акцент3 4" xfId="162"/>
    <cellStyle name="20% - Акцент3 4 2" xfId="163"/>
    <cellStyle name="20% - Акцент3 4_46EE.2011(v1.0)" xfId="164"/>
    <cellStyle name="20% - Акцент3 5" xfId="165"/>
    <cellStyle name="20% - Акцент3 5 2" xfId="166"/>
    <cellStyle name="20% - Акцент3 5_46EE.2011(v1.0)" xfId="167"/>
    <cellStyle name="20% - Акцент3 6" xfId="168"/>
    <cellStyle name="20% - Акцент3 6 2" xfId="169"/>
    <cellStyle name="20% - Акцент3 6_46EE.2011(v1.0)" xfId="170"/>
    <cellStyle name="20% - Акцент3 7" xfId="171"/>
    <cellStyle name="20% - Акцент3 7 2" xfId="172"/>
    <cellStyle name="20% - Акцент3 7_46EE.2011(v1.0)" xfId="173"/>
    <cellStyle name="20% - Акцент3 8" xfId="174"/>
    <cellStyle name="20% - Акцент3 8 2" xfId="175"/>
    <cellStyle name="20% - Акцент3 8_46EE.2011(v1.0)" xfId="176"/>
    <cellStyle name="20% - Акцент3 9" xfId="177"/>
    <cellStyle name="20% - Акцент3 9 2" xfId="178"/>
    <cellStyle name="20% - Акцент3 9_46EE.2011(v1.0)" xfId="179"/>
    <cellStyle name="20% - Акцент4 10" xfId="180"/>
    <cellStyle name="20% - Акцент4 2" xfId="181"/>
    <cellStyle name="20% - Акцент4 2 2" xfId="182"/>
    <cellStyle name="20% - Акцент4 2 3" xfId="183"/>
    <cellStyle name="20% - Акцент4 2_46EE.2011(v1.0)" xfId="184"/>
    <cellStyle name="20% - Акцент4 3" xfId="185"/>
    <cellStyle name="20% - Акцент4 3 2" xfId="186"/>
    <cellStyle name="20% - Акцент4 3_46EE.2011(v1.0)" xfId="187"/>
    <cellStyle name="20% - Акцент4 4" xfId="188"/>
    <cellStyle name="20% - Акцент4 4 2" xfId="189"/>
    <cellStyle name="20% - Акцент4 4_46EE.2011(v1.0)" xfId="190"/>
    <cellStyle name="20% - Акцент4 5" xfId="191"/>
    <cellStyle name="20% - Акцент4 5 2" xfId="192"/>
    <cellStyle name="20% - Акцент4 5_46EE.2011(v1.0)" xfId="193"/>
    <cellStyle name="20% - Акцент4 6" xfId="194"/>
    <cellStyle name="20% - Акцент4 6 2" xfId="195"/>
    <cellStyle name="20% - Акцент4 6_46EE.2011(v1.0)" xfId="196"/>
    <cellStyle name="20% - Акцент4 7" xfId="197"/>
    <cellStyle name="20% - Акцент4 7 2" xfId="198"/>
    <cellStyle name="20% - Акцент4 7_46EE.2011(v1.0)" xfId="199"/>
    <cellStyle name="20% - Акцент4 8" xfId="200"/>
    <cellStyle name="20% - Акцент4 8 2" xfId="201"/>
    <cellStyle name="20% - Акцент4 8_46EE.2011(v1.0)" xfId="202"/>
    <cellStyle name="20% - Акцент4 9" xfId="203"/>
    <cellStyle name="20% - Акцент4 9 2" xfId="204"/>
    <cellStyle name="20% - Акцент4 9_46EE.2011(v1.0)" xfId="205"/>
    <cellStyle name="20% - Акцент5 10" xfId="206"/>
    <cellStyle name="20% - Акцент5 2" xfId="207"/>
    <cellStyle name="20% - Акцент5 2 2" xfId="208"/>
    <cellStyle name="20% - Акцент5 2 3" xfId="209"/>
    <cellStyle name="20% - Акцент5 2_46EE.2011(v1.0)" xfId="210"/>
    <cellStyle name="20% - Акцент5 3" xfId="211"/>
    <cellStyle name="20% - Акцент5 3 2" xfId="212"/>
    <cellStyle name="20% - Акцент5 3_46EE.2011(v1.0)" xfId="213"/>
    <cellStyle name="20% - Акцент5 4" xfId="214"/>
    <cellStyle name="20% - Акцент5 4 2" xfId="215"/>
    <cellStyle name="20% - Акцент5 4_46EE.2011(v1.0)" xfId="216"/>
    <cellStyle name="20% - Акцент5 5" xfId="217"/>
    <cellStyle name="20% - Акцент5 5 2" xfId="218"/>
    <cellStyle name="20% - Акцент5 5_46EE.2011(v1.0)" xfId="219"/>
    <cellStyle name="20% - Акцент5 6" xfId="220"/>
    <cellStyle name="20% - Акцент5 6 2" xfId="221"/>
    <cellStyle name="20% - Акцент5 6_46EE.2011(v1.0)" xfId="222"/>
    <cellStyle name="20% - Акцент5 7" xfId="223"/>
    <cellStyle name="20% - Акцент5 7 2" xfId="224"/>
    <cellStyle name="20% - Акцент5 7_46EE.2011(v1.0)" xfId="225"/>
    <cellStyle name="20% - Акцент5 8" xfId="226"/>
    <cellStyle name="20% - Акцент5 8 2" xfId="227"/>
    <cellStyle name="20% - Акцент5 8_46EE.2011(v1.0)" xfId="228"/>
    <cellStyle name="20% - Акцент5 9" xfId="229"/>
    <cellStyle name="20% - Акцент5 9 2" xfId="230"/>
    <cellStyle name="20% - Акцент5 9_46EE.2011(v1.0)" xfId="231"/>
    <cellStyle name="20% - Акцент6 10" xfId="232"/>
    <cellStyle name="20% - Акцент6 2" xfId="233"/>
    <cellStyle name="20% - Акцент6 2 2" xfId="234"/>
    <cellStyle name="20% - Акцент6 2 3" xfId="235"/>
    <cellStyle name="20% - Акцент6 2_46EE.2011(v1.0)" xfId="236"/>
    <cellStyle name="20% - Акцент6 3" xfId="237"/>
    <cellStyle name="20% - Акцент6 3 2" xfId="238"/>
    <cellStyle name="20% - Акцент6 3_46EE.2011(v1.0)" xfId="239"/>
    <cellStyle name="20% - Акцент6 4" xfId="240"/>
    <cellStyle name="20% - Акцент6 4 2" xfId="241"/>
    <cellStyle name="20% - Акцент6 4_46EE.2011(v1.0)" xfId="242"/>
    <cellStyle name="20% - Акцент6 5" xfId="243"/>
    <cellStyle name="20% - Акцент6 5 2" xfId="244"/>
    <cellStyle name="20% - Акцент6 5_46EE.2011(v1.0)" xfId="245"/>
    <cellStyle name="20% - Акцент6 6" xfId="246"/>
    <cellStyle name="20% - Акцент6 6 2" xfId="247"/>
    <cellStyle name="20% - Акцент6 6_46EE.2011(v1.0)" xfId="248"/>
    <cellStyle name="20% - Акцент6 7" xfId="249"/>
    <cellStyle name="20% - Акцент6 7 2" xfId="250"/>
    <cellStyle name="20% - Акцент6 7_46EE.2011(v1.0)" xfId="251"/>
    <cellStyle name="20% - Акцент6 8" xfId="252"/>
    <cellStyle name="20% - Акцент6 8 2" xfId="253"/>
    <cellStyle name="20% - Акцент6 8_46EE.2011(v1.0)" xfId="254"/>
    <cellStyle name="20% - Акцент6 9" xfId="255"/>
    <cellStyle name="20% - Акцент6 9 2" xfId="256"/>
    <cellStyle name="20% - Акцент6 9_46EE.2011(v1.0)" xfId="257"/>
    <cellStyle name="40% - Accent1" xfId="258"/>
    <cellStyle name="40% - Accent1 2" xfId="259"/>
    <cellStyle name="40% - Accent1_46EE.2011(v1.0)" xfId="260"/>
    <cellStyle name="40% - Accent2" xfId="261"/>
    <cellStyle name="40% - Accent2 2" xfId="262"/>
    <cellStyle name="40% - Accent2_46EE.2011(v1.0)" xfId="263"/>
    <cellStyle name="40% - Accent3" xfId="264"/>
    <cellStyle name="40% - Accent3 2" xfId="265"/>
    <cellStyle name="40% - Accent3_46EE.2011(v1.0)" xfId="266"/>
    <cellStyle name="40% - Accent4" xfId="267"/>
    <cellStyle name="40% - Accent4 2" xfId="268"/>
    <cellStyle name="40% - Accent4_46EE.2011(v1.0)" xfId="269"/>
    <cellStyle name="40% - Accent5" xfId="270"/>
    <cellStyle name="40% - Accent5 2" xfId="271"/>
    <cellStyle name="40% - Accent5_46EE.2011(v1.0)" xfId="272"/>
    <cellStyle name="40% - Accent6" xfId="273"/>
    <cellStyle name="40% - Accent6 2" xfId="274"/>
    <cellStyle name="40% - Accent6_46EE.2011(v1.0)" xfId="275"/>
    <cellStyle name="40% - Акцент1 10" xfId="276"/>
    <cellStyle name="40% - Акцент1 2" xfId="277"/>
    <cellStyle name="40% - Акцент1 2 2" xfId="278"/>
    <cellStyle name="40% - Акцент1 2 3" xfId="279"/>
    <cellStyle name="40% - Акцент1 2_46EE.2011(v1.0)" xfId="280"/>
    <cellStyle name="40% - Акцент1 3" xfId="281"/>
    <cellStyle name="40% - Акцент1 3 2" xfId="282"/>
    <cellStyle name="40% - Акцент1 3_46EE.2011(v1.0)" xfId="283"/>
    <cellStyle name="40% - Акцент1 4" xfId="284"/>
    <cellStyle name="40% - Акцент1 4 2" xfId="285"/>
    <cellStyle name="40% - Акцент1 4_46EE.2011(v1.0)" xfId="286"/>
    <cellStyle name="40% - Акцент1 5" xfId="287"/>
    <cellStyle name="40% - Акцент1 5 2" xfId="288"/>
    <cellStyle name="40% - Акцент1 5_46EE.2011(v1.0)" xfId="289"/>
    <cellStyle name="40% - Акцент1 6" xfId="290"/>
    <cellStyle name="40% - Акцент1 6 2" xfId="291"/>
    <cellStyle name="40% - Акцент1 6_46EE.2011(v1.0)" xfId="292"/>
    <cellStyle name="40% - Акцент1 7" xfId="293"/>
    <cellStyle name="40% - Акцент1 7 2" xfId="294"/>
    <cellStyle name="40% - Акцент1 7_46EE.2011(v1.0)" xfId="295"/>
    <cellStyle name="40% - Акцент1 8" xfId="296"/>
    <cellStyle name="40% - Акцент1 8 2" xfId="297"/>
    <cellStyle name="40% - Акцент1 8_46EE.2011(v1.0)" xfId="298"/>
    <cellStyle name="40% - Акцент1 9" xfId="299"/>
    <cellStyle name="40% - Акцент1 9 2" xfId="300"/>
    <cellStyle name="40% - Акцент1 9_46EE.2011(v1.0)" xfId="301"/>
    <cellStyle name="40% - Акцент2 10" xfId="302"/>
    <cellStyle name="40% - Акцент2 2" xfId="303"/>
    <cellStyle name="40% - Акцент2 2 2" xfId="304"/>
    <cellStyle name="40% - Акцент2 2 3" xfId="305"/>
    <cellStyle name="40% - Акцент2 2_46EE.2011(v1.0)" xfId="306"/>
    <cellStyle name="40% - Акцент2 3" xfId="307"/>
    <cellStyle name="40% - Акцент2 3 2" xfId="308"/>
    <cellStyle name="40% - Акцент2 3_46EE.2011(v1.0)" xfId="309"/>
    <cellStyle name="40% - Акцент2 4" xfId="310"/>
    <cellStyle name="40% - Акцент2 4 2" xfId="311"/>
    <cellStyle name="40% - Акцент2 4_46EE.2011(v1.0)" xfId="312"/>
    <cellStyle name="40% - Акцент2 5" xfId="313"/>
    <cellStyle name="40% - Акцент2 5 2" xfId="314"/>
    <cellStyle name="40% - Акцент2 5_46EE.2011(v1.0)" xfId="315"/>
    <cellStyle name="40% - Акцент2 6" xfId="316"/>
    <cellStyle name="40% - Акцент2 6 2" xfId="317"/>
    <cellStyle name="40% - Акцент2 6_46EE.2011(v1.0)" xfId="318"/>
    <cellStyle name="40% - Акцент2 7" xfId="319"/>
    <cellStyle name="40% - Акцент2 7 2" xfId="320"/>
    <cellStyle name="40% - Акцент2 7_46EE.2011(v1.0)" xfId="321"/>
    <cellStyle name="40% - Акцент2 8" xfId="322"/>
    <cellStyle name="40% - Акцент2 8 2" xfId="323"/>
    <cellStyle name="40% - Акцент2 8_46EE.2011(v1.0)" xfId="324"/>
    <cellStyle name="40% - Акцент2 9" xfId="325"/>
    <cellStyle name="40% - Акцент2 9 2" xfId="326"/>
    <cellStyle name="40% - Акцент2 9_46EE.2011(v1.0)" xfId="327"/>
    <cellStyle name="40% - Акцент3 10" xfId="328"/>
    <cellStyle name="40% - Акцент3 2" xfId="329"/>
    <cellStyle name="40% - Акцент3 2 2" xfId="330"/>
    <cellStyle name="40% - Акцент3 2 3" xfId="331"/>
    <cellStyle name="40% - Акцент3 2_46EE.2011(v1.0)" xfId="332"/>
    <cellStyle name="40% - Акцент3 3" xfId="333"/>
    <cellStyle name="40% - Акцент3 3 2" xfId="334"/>
    <cellStyle name="40% - Акцент3 3_46EE.2011(v1.0)" xfId="335"/>
    <cellStyle name="40% - Акцент3 4" xfId="336"/>
    <cellStyle name="40% - Акцент3 4 2" xfId="337"/>
    <cellStyle name="40% - Акцент3 4_46EE.2011(v1.0)" xfId="338"/>
    <cellStyle name="40% - Акцент3 5" xfId="339"/>
    <cellStyle name="40% - Акцент3 5 2" xfId="340"/>
    <cellStyle name="40% - Акцент3 5_46EE.2011(v1.0)" xfId="341"/>
    <cellStyle name="40% - Акцент3 6" xfId="342"/>
    <cellStyle name="40% - Акцент3 6 2" xfId="343"/>
    <cellStyle name="40% - Акцент3 6_46EE.2011(v1.0)" xfId="344"/>
    <cellStyle name="40% - Акцент3 7" xfId="345"/>
    <cellStyle name="40% - Акцент3 7 2" xfId="346"/>
    <cellStyle name="40% - Акцент3 7_46EE.2011(v1.0)" xfId="347"/>
    <cellStyle name="40% - Акцент3 8" xfId="348"/>
    <cellStyle name="40% - Акцент3 8 2" xfId="349"/>
    <cellStyle name="40% - Акцент3 8_46EE.2011(v1.0)" xfId="350"/>
    <cellStyle name="40% - Акцент3 9" xfId="351"/>
    <cellStyle name="40% - Акцент3 9 2" xfId="352"/>
    <cellStyle name="40% - Акцент3 9_46EE.2011(v1.0)" xfId="353"/>
    <cellStyle name="40% - Акцент4 10" xfId="354"/>
    <cellStyle name="40% - Акцент4 2" xfId="355"/>
    <cellStyle name="40% - Акцент4 2 2" xfId="356"/>
    <cellStyle name="40% - Акцент4 2 3" xfId="357"/>
    <cellStyle name="40% - Акцент4 2_46EE.2011(v1.0)" xfId="358"/>
    <cellStyle name="40% - Акцент4 3" xfId="359"/>
    <cellStyle name="40% - Акцент4 3 2" xfId="360"/>
    <cellStyle name="40% - Акцент4 3_46EE.2011(v1.0)" xfId="361"/>
    <cellStyle name="40% - Акцент4 4" xfId="362"/>
    <cellStyle name="40% - Акцент4 4 2" xfId="363"/>
    <cellStyle name="40% - Акцент4 4_46EE.2011(v1.0)" xfId="364"/>
    <cellStyle name="40% - Акцент4 5" xfId="365"/>
    <cellStyle name="40% - Акцент4 5 2" xfId="366"/>
    <cellStyle name="40% - Акцент4 5_46EE.2011(v1.0)" xfId="367"/>
    <cellStyle name="40% - Акцент4 6" xfId="368"/>
    <cellStyle name="40% - Акцент4 6 2" xfId="369"/>
    <cellStyle name="40% - Акцент4 6_46EE.2011(v1.0)" xfId="370"/>
    <cellStyle name="40% - Акцент4 7" xfId="371"/>
    <cellStyle name="40% - Акцент4 7 2" xfId="372"/>
    <cellStyle name="40% - Акцент4 7_46EE.2011(v1.0)" xfId="373"/>
    <cellStyle name="40% - Акцент4 8" xfId="374"/>
    <cellStyle name="40% - Акцент4 8 2" xfId="375"/>
    <cellStyle name="40% - Акцент4 8_46EE.2011(v1.0)" xfId="376"/>
    <cellStyle name="40% - Акцент4 9" xfId="377"/>
    <cellStyle name="40% - Акцент4 9 2" xfId="378"/>
    <cellStyle name="40% - Акцент4 9_46EE.2011(v1.0)" xfId="379"/>
    <cellStyle name="40% - Акцент5 10" xfId="380"/>
    <cellStyle name="40% - Акцент5 2" xfId="381"/>
    <cellStyle name="40% - Акцент5 2 2" xfId="382"/>
    <cellStyle name="40% - Акцент5 2 3" xfId="383"/>
    <cellStyle name="40% - Акцент5 2_46EE.2011(v1.0)" xfId="384"/>
    <cellStyle name="40% - Акцент5 3" xfId="385"/>
    <cellStyle name="40% - Акцент5 3 2" xfId="386"/>
    <cellStyle name="40% - Акцент5 3_46EE.2011(v1.0)" xfId="387"/>
    <cellStyle name="40% - Акцент5 4" xfId="388"/>
    <cellStyle name="40% - Акцент5 4 2" xfId="389"/>
    <cellStyle name="40% - Акцент5 4_46EE.2011(v1.0)" xfId="390"/>
    <cellStyle name="40% - Акцент5 5" xfId="391"/>
    <cellStyle name="40% - Акцент5 5 2" xfId="392"/>
    <cellStyle name="40% - Акцент5 5_46EE.2011(v1.0)" xfId="393"/>
    <cellStyle name="40% - Акцент5 6" xfId="394"/>
    <cellStyle name="40% - Акцент5 6 2" xfId="395"/>
    <cellStyle name="40% - Акцент5 6_46EE.2011(v1.0)" xfId="396"/>
    <cellStyle name="40% - Акцент5 7" xfId="397"/>
    <cellStyle name="40% - Акцент5 7 2" xfId="398"/>
    <cellStyle name="40% - Акцент5 7_46EE.2011(v1.0)" xfId="399"/>
    <cellStyle name="40% - Акцент5 8" xfId="400"/>
    <cellStyle name="40% - Акцент5 8 2" xfId="401"/>
    <cellStyle name="40% - Акцент5 8_46EE.2011(v1.0)" xfId="402"/>
    <cellStyle name="40% - Акцент5 9" xfId="403"/>
    <cellStyle name="40% - Акцент5 9 2" xfId="404"/>
    <cellStyle name="40% - Акцент5 9_46EE.2011(v1.0)" xfId="405"/>
    <cellStyle name="40% - Акцент6 10" xfId="406"/>
    <cellStyle name="40% - Акцент6 2" xfId="407"/>
    <cellStyle name="40% - Акцент6 2 2" xfId="408"/>
    <cellStyle name="40% - Акцент6 2 3" xfId="409"/>
    <cellStyle name="40% - Акцент6 2_46EE.2011(v1.0)" xfId="410"/>
    <cellStyle name="40% - Акцент6 3" xfId="411"/>
    <cellStyle name="40% - Акцент6 3 2" xfId="412"/>
    <cellStyle name="40% - Акцент6 3_46EE.2011(v1.0)" xfId="413"/>
    <cellStyle name="40% - Акцент6 4" xfId="414"/>
    <cellStyle name="40% - Акцент6 4 2" xfId="415"/>
    <cellStyle name="40% - Акцент6 4_46EE.2011(v1.0)" xfId="416"/>
    <cellStyle name="40% - Акцент6 5" xfId="417"/>
    <cellStyle name="40% - Акцент6 5 2" xfId="418"/>
    <cellStyle name="40% - Акцент6 5_46EE.2011(v1.0)" xfId="419"/>
    <cellStyle name="40% - Акцент6 6" xfId="420"/>
    <cellStyle name="40% - Акцент6 6 2" xfId="421"/>
    <cellStyle name="40% - Акцент6 6_46EE.2011(v1.0)" xfId="422"/>
    <cellStyle name="40% - Акцент6 7" xfId="423"/>
    <cellStyle name="40% - Акцент6 7 2" xfId="424"/>
    <cellStyle name="40% - Акцент6 7_46EE.2011(v1.0)" xfId="425"/>
    <cellStyle name="40% - Акцент6 8" xfId="426"/>
    <cellStyle name="40% - Акцент6 8 2" xfId="427"/>
    <cellStyle name="40% - Акцент6 8_46EE.2011(v1.0)" xfId="428"/>
    <cellStyle name="40% - Акцент6 9" xfId="429"/>
    <cellStyle name="40% - Акцент6 9 2" xfId="430"/>
    <cellStyle name="40% - Акцент6 9_46EE.2011(v1.0)" xfId="431"/>
    <cellStyle name="60% - Accent1" xfId="432"/>
    <cellStyle name="60% - Accent2" xfId="433"/>
    <cellStyle name="60% - Accent3" xfId="434"/>
    <cellStyle name="60% - Accent4" xfId="435"/>
    <cellStyle name="60% - Accent5" xfId="436"/>
    <cellStyle name="60% - Accent6" xfId="437"/>
    <cellStyle name="60% - Акцент1 10" xfId="438"/>
    <cellStyle name="60% - Акцент1 2" xfId="439"/>
    <cellStyle name="60% - Акцент1 2 2" xfId="440"/>
    <cellStyle name="60% - Акцент1 2 3" xfId="441"/>
    <cellStyle name="60% - Акцент1 3" xfId="442"/>
    <cellStyle name="60% - Акцент1 3 2" xfId="443"/>
    <cellStyle name="60% - Акцент1 4" xfId="444"/>
    <cellStyle name="60% - Акцент1 4 2" xfId="445"/>
    <cellStyle name="60% - Акцент1 5" xfId="446"/>
    <cellStyle name="60% - Акцент1 5 2" xfId="447"/>
    <cellStyle name="60% - Акцент1 6" xfId="448"/>
    <cellStyle name="60% - Акцент1 6 2" xfId="449"/>
    <cellStyle name="60% - Акцент1 7" xfId="450"/>
    <cellStyle name="60% - Акцент1 7 2" xfId="451"/>
    <cellStyle name="60% - Акцент1 8" xfId="452"/>
    <cellStyle name="60% - Акцент1 8 2" xfId="453"/>
    <cellStyle name="60% - Акцент1 9" xfId="454"/>
    <cellStyle name="60% - Акцент1 9 2" xfId="455"/>
    <cellStyle name="60% - Акцент2 10" xfId="456"/>
    <cellStyle name="60% - Акцент2 2" xfId="457"/>
    <cellStyle name="60% - Акцент2 2 2" xfId="458"/>
    <cellStyle name="60% - Акцент2 2 3" xfId="459"/>
    <cellStyle name="60% - Акцент2 3" xfId="460"/>
    <cellStyle name="60% - Акцент2 3 2" xfId="461"/>
    <cellStyle name="60% - Акцент2 4" xfId="462"/>
    <cellStyle name="60% - Акцент2 4 2" xfId="463"/>
    <cellStyle name="60% - Акцент2 5" xfId="464"/>
    <cellStyle name="60% - Акцент2 5 2" xfId="465"/>
    <cellStyle name="60% - Акцент2 6" xfId="466"/>
    <cellStyle name="60% - Акцент2 6 2" xfId="467"/>
    <cellStyle name="60% - Акцент2 7" xfId="468"/>
    <cellStyle name="60% - Акцент2 7 2" xfId="469"/>
    <cellStyle name="60% - Акцент2 8" xfId="470"/>
    <cellStyle name="60% - Акцент2 8 2" xfId="471"/>
    <cellStyle name="60% - Акцент2 9" xfId="472"/>
    <cellStyle name="60% - Акцент2 9 2" xfId="473"/>
    <cellStyle name="60% - Акцент3 10" xfId="474"/>
    <cellStyle name="60% - Акцент3 2" xfId="475"/>
    <cellStyle name="60% - Акцент3 2 2" xfId="476"/>
    <cellStyle name="60% - Акцент3 2 3" xfId="477"/>
    <cellStyle name="60% - Акцент3 3" xfId="478"/>
    <cellStyle name="60% - Акцент3 3 2" xfId="479"/>
    <cellStyle name="60% - Акцент3 4" xfId="480"/>
    <cellStyle name="60% - Акцент3 4 2" xfId="481"/>
    <cellStyle name="60% - Акцент3 5" xfId="482"/>
    <cellStyle name="60% - Акцент3 5 2" xfId="483"/>
    <cellStyle name="60% - Акцент3 6" xfId="484"/>
    <cellStyle name="60% - Акцент3 6 2" xfId="485"/>
    <cellStyle name="60% - Акцент3 7" xfId="486"/>
    <cellStyle name="60% - Акцент3 7 2" xfId="487"/>
    <cellStyle name="60% - Акцент3 8" xfId="488"/>
    <cellStyle name="60% - Акцент3 8 2" xfId="489"/>
    <cellStyle name="60% - Акцент3 9" xfId="490"/>
    <cellStyle name="60% - Акцент3 9 2" xfId="491"/>
    <cellStyle name="60% - Акцент4 10" xfId="492"/>
    <cellStyle name="60% - Акцент4 2" xfId="493"/>
    <cellStyle name="60% - Акцент4 2 2" xfId="494"/>
    <cellStyle name="60% - Акцент4 2 3" xfId="495"/>
    <cellStyle name="60% - Акцент4 3" xfId="496"/>
    <cellStyle name="60% - Акцент4 3 2" xfId="497"/>
    <cellStyle name="60% - Акцент4 4" xfId="498"/>
    <cellStyle name="60% - Акцент4 4 2" xfId="499"/>
    <cellStyle name="60% - Акцент4 5" xfId="500"/>
    <cellStyle name="60% - Акцент4 5 2" xfId="501"/>
    <cellStyle name="60% - Акцент4 6" xfId="502"/>
    <cellStyle name="60% - Акцент4 6 2" xfId="503"/>
    <cellStyle name="60% - Акцент4 7" xfId="504"/>
    <cellStyle name="60% - Акцент4 7 2" xfId="505"/>
    <cellStyle name="60% - Акцент4 8" xfId="506"/>
    <cellStyle name="60% - Акцент4 8 2" xfId="507"/>
    <cellStyle name="60% - Акцент4 9" xfId="508"/>
    <cellStyle name="60% - Акцент4 9 2" xfId="509"/>
    <cellStyle name="60% - Акцент5 10" xfId="510"/>
    <cellStyle name="60% - Акцент5 2" xfId="511"/>
    <cellStyle name="60% - Акцент5 2 2" xfId="512"/>
    <cellStyle name="60% - Акцент5 2 3" xfId="513"/>
    <cellStyle name="60% - Акцент5 3" xfId="514"/>
    <cellStyle name="60% - Акцент5 3 2" xfId="515"/>
    <cellStyle name="60% - Акцент5 4" xfId="516"/>
    <cellStyle name="60% - Акцент5 4 2" xfId="517"/>
    <cellStyle name="60% - Акцент5 5" xfId="518"/>
    <cellStyle name="60% - Акцент5 5 2" xfId="519"/>
    <cellStyle name="60% - Акцент5 6" xfId="520"/>
    <cellStyle name="60% - Акцент5 6 2" xfId="521"/>
    <cellStyle name="60% - Акцент5 7" xfId="522"/>
    <cellStyle name="60% - Акцент5 7 2" xfId="523"/>
    <cellStyle name="60% - Акцент5 8" xfId="524"/>
    <cellStyle name="60% - Акцент5 8 2" xfId="525"/>
    <cellStyle name="60% - Акцент5 9" xfId="526"/>
    <cellStyle name="60% - Акцент5 9 2" xfId="527"/>
    <cellStyle name="60% - Акцент6 10" xfId="528"/>
    <cellStyle name="60% - Акцент6 2" xfId="529"/>
    <cellStyle name="60% - Акцент6 2 2" xfId="530"/>
    <cellStyle name="60% - Акцент6 2 3" xfId="531"/>
    <cellStyle name="60% - Акцент6 3" xfId="532"/>
    <cellStyle name="60% - Акцент6 3 2" xfId="533"/>
    <cellStyle name="60% - Акцент6 4" xfId="534"/>
    <cellStyle name="60% - Акцент6 4 2" xfId="535"/>
    <cellStyle name="60% - Акцент6 5" xfId="536"/>
    <cellStyle name="60% - Акцент6 5 2" xfId="537"/>
    <cellStyle name="60% - Акцент6 6" xfId="538"/>
    <cellStyle name="60% - Акцент6 6 2" xfId="539"/>
    <cellStyle name="60% - Акцент6 7" xfId="540"/>
    <cellStyle name="60% - Акцент6 7 2" xfId="541"/>
    <cellStyle name="60% - Акцент6 8" xfId="542"/>
    <cellStyle name="60% - Акцент6 8 2" xfId="543"/>
    <cellStyle name="60% - Акцент6 9" xfId="544"/>
    <cellStyle name="60% - Акцент6 9 2" xfId="545"/>
    <cellStyle name="Accent1" xfId="546"/>
    <cellStyle name="Accent2" xfId="547"/>
    <cellStyle name="Accent3" xfId="548"/>
    <cellStyle name="Accent4" xfId="549"/>
    <cellStyle name="Accent5" xfId="550"/>
    <cellStyle name="Accent6" xfId="551"/>
    <cellStyle name="Ăčďĺđńńűëęŕ" xfId="552"/>
    <cellStyle name="Áĺççŕůčňíűé" xfId="553"/>
    <cellStyle name="Äĺíĺćíűé [0]_(ňŕá 3č)" xfId="554"/>
    <cellStyle name="Äĺíĺćíűé_(ňŕá 3č)" xfId="555"/>
    <cellStyle name="Bad" xfId="556"/>
    <cellStyle name="Calculation" xfId="557"/>
    <cellStyle name="Check Cell" xfId="558"/>
    <cellStyle name="Comma [0]_irl tel sep5" xfId="559"/>
    <cellStyle name="Comma_irl tel sep5" xfId="560"/>
    <cellStyle name="Comma0" xfId="561"/>
    <cellStyle name="Çŕůčňíűé" xfId="562"/>
    <cellStyle name="Currency [0]" xfId="563"/>
    <cellStyle name="Currency [0] 2" xfId="564"/>
    <cellStyle name="Currency [0] 2 2" xfId="565"/>
    <cellStyle name="Currency [0] 2 3" xfId="566"/>
    <cellStyle name="Currency [0] 2 4" xfId="567"/>
    <cellStyle name="Currency [0] 2 5" xfId="568"/>
    <cellStyle name="Currency [0] 2 6" xfId="569"/>
    <cellStyle name="Currency [0] 2 7" xfId="570"/>
    <cellStyle name="Currency [0] 2 8" xfId="571"/>
    <cellStyle name="Currency [0] 3" xfId="572"/>
    <cellStyle name="Currency [0] 3 2" xfId="573"/>
    <cellStyle name="Currency [0] 3 3" xfId="574"/>
    <cellStyle name="Currency [0] 3 4" xfId="575"/>
    <cellStyle name="Currency [0] 3 5" xfId="576"/>
    <cellStyle name="Currency [0] 3 6" xfId="577"/>
    <cellStyle name="Currency [0] 3 7" xfId="578"/>
    <cellStyle name="Currency [0] 3 8" xfId="579"/>
    <cellStyle name="Currency [0] 4" xfId="580"/>
    <cellStyle name="Currency [0] 4 2" xfId="581"/>
    <cellStyle name="Currency [0] 4 3" xfId="582"/>
    <cellStyle name="Currency [0] 4 4" xfId="583"/>
    <cellStyle name="Currency [0] 4 5" xfId="584"/>
    <cellStyle name="Currency [0] 4 6" xfId="585"/>
    <cellStyle name="Currency [0] 4 7" xfId="586"/>
    <cellStyle name="Currency [0] 4 8" xfId="587"/>
    <cellStyle name="Currency [0] 5" xfId="588"/>
    <cellStyle name="Currency [0] 5 2" xfId="589"/>
    <cellStyle name="Currency [0] 5 3" xfId="590"/>
    <cellStyle name="Currency [0] 5 4" xfId="591"/>
    <cellStyle name="Currency [0] 5 5" xfId="592"/>
    <cellStyle name="Currency [0] 5 6" xfId="593"/>
    <cellStyle name="Currency [0] 5 7" xfId="594"/>
    <cellStyle name="Currency [0] 5 8" xfId="595"/>
    <cellStyle name="Currency [0] 6" xfId="596"/>
    <cellStyle name="Currency [0] 6 2" xfId="597"/>
    <cellStyle name="Currency [0] 7" xfId="598"/>
    <cellStyle name="Currency [0] 7 2" xfId="599"/>
    <cellStyle name="Currency [0] 8" xfId="600"/>
    <cellStyle name="Currency [0] 8 2" xfId="601"/>
    <cellStyle name="Currency_irl tel sep5" xfId="602"/>
    <cellStyle name="Currency0" xfId="603"/>
    <cellStyle name="Date" xfId="604"/>
    <cellStyle name="Dates" xfId="605"/>
    <cellStyle name="E-mail" xfId="606"/>
    <cellStyle name="Euro" xfId="607"/>
    <cellStyle name="Excel Built-in Normal 2" xfId="1"/>
    <cellStyle name="Explanatory Text" xfId="608"/>
    <cellStyle name="F2" xfId="609"/>
    <cellStyle name="F3" xfId="610"/>
    <cellStyle name="F4" xfId="611"/>
    <cellStyle name="F5" xfId="612"/>
    <cellStyle name="F6" xfId="613"/>
    <cellStyle name="F7" xfId="614"/>
    <cellStyle name="F8" xfId="615"/>
    <cellStyle name="Fixed" xfId="616"/>
    <cellStyle name="Good" xfId="617"/>
    <cellStyle name="Heading" xfId="618"/>
    <cellStyle name="Heading 1" xfId="619"/>
    <cellStyle name="Heading 1 2" xfId="620"/>
    <cellStyle name="Heading 1 3" xfId="621"/>
    <cellStyle name="Heading 2" xfId="622"/>
    <cellStyle name="Heading 3" xfId="623"/>
    <cellStyle name="Heading 4" xfId="624"/>
    <cellStyle name="Heading 5" xfId="625"/>
    <cellStyle name="Heading 6" xfId="626"/>
    <cellStyle name="Heading1" xfId="627"/>
    <cellStyle name="Heading1 1" xfId="628"/>
    <cellStyle name="Heading1 1 2" xfId="629"/>
    <cellStyle name="Heading2" xfId="630"/>
    <cellStyle name="Îáű÷íűé__FES" xfId="631"/>
    <cellStyle name="Îňęđűâŕâřŕ˙ń˙ ăčďĺđńńűëęŕ" xfId="632"/>
    <cellStyle name="Input" xfId="633"/>
    <cellStyle name="Inputs" xfId="634"/>
    <cellStyle name="Inputs (const)" xfId="635"/>
    <cellStyle name="Inputs Co" xfId="636"/>
    <cellStyle name="Inputs_46EE.2011(v1.0)" xfId="637"/>
    <cellStyle name="Linked Cell" xfId="638"/>
    <cellStyle name="Neutral" xfId="639"/>
    <cellStyle name="normal" xfId="640"/>
    <cellStyle name="Normal 2" xfId="641"/>
    <cellStyle name="normal 3" xfId="642"/>
    <cellStyle name="normal 4" xfId="643"/>
    <cellStyle name="normal 5" xfId="644"/>
    <cellStyle name="normal 6" xfId="645"/>
    <cellStyle name="normal 7" xfId="646"/>
    <cellStyle name="normal 8" xfId="647"/>
    <cellStyle name="normal 9" xfId="648"/>
    <cellStyle name="normal_1" xfId="649"/>
    <cellStyle name="Normal1" xfId="650"/>
    <cellStyle name="normбlnм_laroux" xfId="651"/>
    <cellStyle name="Note" xfId="652"/>
    <cellStyle name="Ôčíŕíńîâűé [0]_(ňŕá 3č)" xfId="653"/>
    <cellStyle name="Ôčíŕíńîâűé_(ňŕá 3č)" xfId="654"/>
    <cellStyle name="Output" xfId="655"/>
    <cellStyle name="Price_Body" xfId="656"/>
    <cellStyle name="Result" xfId="657"/>
    <cellStyle name="Result 1" xfId="658"/>
    <cellStyle name="Result 1 2" xfId="659"/>
    <cellStyle name="Result2" xfId="660"/>
    <cellStyle name="Result2 1" xfId="661"/>
    <cellStyle name="Result2 1 2" xfId="662"/>
    <cellStyle name="SAPBEXaggData" xfId="663"/>
    <cellStyle name="SAPBEXaggDataEmph" xfId="664"/>
    <cellStyle name="SAPBEXaggItem" xfId="665"/>
    <cellStyle name="SAPBEXaggItemX" xfId="666"/>
    <cellStyle name="SAPBEXchaText" xfId="667"/>
    <cellStyle name="SAPBEXexcBad7" xfId="668"/>
    <cellStyle name="SAPBEXexcBad8" xfId="669"/>
    <cellStyle name="SAPBEXexcBad9" xfId="670"/>
    <cellStyle name="SAPBEXexcCritical4" xfId="671"/>
    <cellStyle name="SAPBEXexcCritical5" xfId="672"/>
    <cellStyle name="SAPBEXexcCritical6" xfId="673"/>
    <cellStyle name="SAPBEXexcGood1" xfId="674"/>
    <cellStyle name="SAPBEXexcGood2" xfId="675"/>
    <cellStyle name="SAPBEXexcGood3" xfId="676"/>
    <cellStyle name="SAPBEXfilterDrill" xfId="677"/>
    <cellStyle name="SAPBEXfilterItem" xfId="678"/>
    <cellStyle name="SAPBEXfilterText" xfId="679"/>
    <cellStyle name="SAPBEXformats" xfId="680"/>
    <cellStyle name="SAPBEXheaderItem" xfId="681"/>
    <cellStyle name="SAPBEXheaderText" xfId="682"/>
    <cellStyle name="SAPBEXHLevel0" xfId="683"/>
    <cellStyle name="SAPBEXHLevel0X" xfId="684"/>
    <cellStyle name="SAPBEXHLevel1" xfId="685"/>
    <cellStyle name="SAPBEXHLevel1X" xfId="686"/>
    <cellStyle name="SAPBEXHLevel2" xfId="687"/>
    <cellStyle name="SAPBEXHLevel2X" xfId="688"/>
    <cellStyle name="SAPBEXHLevel3" xfId="689"/>
    <cellStyle name="SAPBEXHLevel3X" xfId="690"/>
    <cellStyle name="SAPBEXinputData" xfId="691"/>
    <cellStyle name="SAPBEXresData" xfId="692"/>
    <cellStyle name="SAPBEXresDataEmph" xfId="693"/>
    <cellStyle name="SAPBEXresItem" xfId="694"/>
    <cellStyle name="SAPBEXresItemX" xfId="695"/>
    <cellStyle name="SAPBEXstdData" xfId="696"/>
    <cellStyle name="SAPBEXstdDataEmph" xfId="697"/>
    <cellStyle name="SAPBEXstdItem" xfId="698"/>
    <cellStyle name="SAPBEXstdItemX" xfId="699"/>
    <cellStyle name="SAPBEXtitle" xfId="700"/>
    <cellStyle name="SAPBEXundefined" xfId="701"/>
    <cellStyle name="Style 1" xfId="702"/>
    <cellStyle name="Table Heading" xfId="703"/>
    <cellStyle name="TableStyleLight1" xfId="2"/>
    <cellStyle name="Title" xfId="704"/>
    <cellStyle name="Total" xfId="705"/>
    <cellStyle name="Warning Text" xfId="706"/>
    <cellStyle name="Акцент1 10" xfId="707"/>
    <cellStyle name="Акцент1 2" xfId="708"/>
    <cellStyle name="Акцент1 2 2" xfId="709"/>
    <cellStyle name="Акцент1 2 3" xfId="710"/>
    <cellStyle name="Акцент1 3" xfId="711"/>
    <cellStyle name="Акцент1 3 2" xfId="712"/>
    <cellStyle name="Акцент1 4" xfId="713"/>
    <cellStyle name="Акцент1 4 2" xfId="714"/>
    <cellStyle name="Акцент1 5" xfId="715"/>
    <cellStyle name="Акцент1 5 2" xfId="716"/>
    <cellStyle name="Акцент1 6" xfId="717"/>
    <cellStyle name="Акцент1 6 2" xfId="718"/>
    <cellStyle name="Акцент1 7" xfId="719"/>
    <cellStyle name="Акцент1 7 2" xfId="720"/>
    <cellStyle name="Акцент1 8" xfId="721"/>
    <cellStyle name="Акцент1 8 2" xfId="722"/>
    <cellStyle name="Акцент1 9" xfId="723"/>
    <cellStyle name="Акцент1 9 2" xfId="724"/>
    <cellStyle name="Акцент2 10" xfId="725"/>
    <cellStyle name="Акцент2 2" xfId="726"/>
    <cellStyle name="Акцент2 2 2" xfId="727"/>
    <cellStyle name="Акцент2 2 3" xfId="728"/>
    <cellStyle name="Акцент2 3" xfId="729"/>
    <cellStyle name="Акцент2 3 2" xfId="730"/>
    <cellStyle name="Акцент2 4" xfId="731"/>
    <cellStyle name="Акцент2 4 2" xfId="732"/>
    <cellStyle name="Акцент2 5" xfId="733"/>
    <cellStyle name="Акцент2 5 2" xfId="734"/>
    <cellStyle name="Акцент2 6" xfId="735"/>
    <cellStyle name="Акцент2 6 2" xfId="736"/>
    <cellStyle name="Акцент2 7" xfId="737"/>
    <cellStyle name="Акцент2 7 2" xfId="738"/>
    <cellStyle name="Акцент2 8" xfId="739"/>
    <cellStyle name="Акцент2 8 2" xfId="740"/>
    <cellStyle name="Акцент2 9" xfId="741"/>
    <cellStyle name="Акцент2 9 2" xfId="742"/>
    <cellStyle name="Акцент3 10" xfId="743"/>
    <cellStyle name="Акцент3 2" xfId="744"/>
    <cellStyle name="Акцент3 2 2" xfId="745"/>
    <cellStyle name="Акцент3 2 3" xfId="746"/>
    <cellStyle name="Акцент3 3" xfId="747"/>
    <cellStyle name="Акцент3 3 2" xfId="748"/>
    <cellStyle name="Акцент3 4" xfId="749"/>
    <cellStyle name="Акцент3 4 2" xfId="750"/>
    <cellStyle name="Акцент3 5" xfId="751"/>
    <cellStyle name="Акцент3 5 2" xfId="752"/>
    <cellStyle name="Акцент3 6" xfId="753"/>
    <cellStyle name="Акцент3 6 2" xfId="754"/>
    <cellStyle name="Акцент3 7" xfId="755"/>
    <cellStyle name="Акцент3 7 2" xfId="756"/>
    <cellStyle name="Акцент3 8" xfId="757"/>
    <cellStyle name="Акцент3 8 2" xfId="758"/>
    <cellStyle name="Акцент3 9" xfId="759"/>
    <cellStyle name="Акцент3 9 2" xfId="760"/>
    <cellStyle name="Акцент4 10" xfId="761"/>
    <cellStyle name="Акцент4 2" xfId="762"/>
    <cellStyle name="Акцент4 2 2" xfId="763"/>
    <cellStyle name="Акцент4 2 3" xfId="764"/>
    <cellStyle name="Акцент4 3" xfId="765"/>
    <cellStyle name="Акцент4 3 2" xfId="766"/>
    <cellStyle name="Акцент4 4" xfId="767"/>
    <cellStyle name="Акцент4 4 2" xfId="768"/>
    <cellStyle name="Акцент4 5" xfId="769"/>
    <cellStyle name="Акцент4 5 2" xfId="770"/>
    <cellStyle name="Акцент4 6" xfId="771"/>
    <cellStyle name="Акцент4 6 2" xfId="772"/>
    <cellStyle name="Акцент4 7" xfId="773"/>
    <cellStyle name="Акцент4 7 2" xfId="774"/>
    <cellStyle name="Акцент4 8" xfId="775"/>
    <cellStyle name="Акцент4 8 2" xfId="776"/>
    <cellStyle name="Акцент4 9" xfId="777"/>
    <cellStyle name="Акцент4 9 2" xfId="778"/>
    <cellStyle name="Акцент5 10" xfId="779"/>
    <cellStyle name="Акцент5 2" xfId="780"/>
    <cellStyle name="Акцент5 2 2" xfId="781"/>
    <cellStyle name="Акцент5 2 3" xfId="782"/>
    <cellStyle name="Акцент5 3" xfId="783"/>
    <cellStyle name="Акцент5 3 2" xfId="784"/>
    <cellStyle name="Акцент5 4" xfId="785"/>
    <cellStyle name="Акцент5 4 2" xfId="786"/>
    <cellStyle name="Акцент5 5" xfId="787"/>
    <cellStyle name="Акцент5 5 2" xfId="788"/>
    <cellStyle name="Акцент5 6" xfId="789"/>
    <cellStyle name="Акцент5 6 2" xfId="790"/>
    <cellStyle name="Акцент5 7" xfId="791"/>
    <cellStyle name="Акцент5 7 2" xfId="792"/>
    <cellStyle name="Акцент5 8" xfId="793"/>
    <cellStyle name="Акцент5 8 2" xfId="794"/>
    <cellStyle name="Акцент5 9" xfId="795"/>
    <cellStyle name="Акцент5 9 2" xfId="796"/>
    <cellStyle name="Акцент6 10" xfId="797"/>
    <cellStyle name="Акцент6 2" xfId="798"/>
    <cellStyle name="Акцент6 2 2" xfId="799"/>
    <cellStyle name="Акцент6 2 3" xfId="800"/>
    <cellStyle name="Акцент6 3" xfId="801"/>
    <cellStyle name="Акцент6 3 2" xfId="802"/>
    <cellStyle name="Акцент6 4" xfId="803"/>
    <cellStyle name="Акцент6 4 2" xfId="804"/>
    <cellStyle name="Акцент6 5" xfId="805"/>
    <cellStyle name="Акцент6 5 2" xfId="806"/>
    <cellStyle name="Акцент6 6" xfId="807"/>
    <cellStyle name="Акцент6 6 2" xfId="808"/>
    <cellStyle name="Акцент6 7" xfId="809"/>
    <cellStyle name="Акцент6 7 2" xfId="810"/>
    <cellStyle name="Акцент6 8" xfId="811"/>
    <cellStyle name="Акцент6 8 2" xfId="812"/>
    <cellStyle name="Акцент6 9" xfId="813"/>
    <cellStyle name="Акцент6 9 2" xfId="814"/>
    <cellStyle name="Беззащитный" xfId="815"/>
    <cellStyle name="Ввод  10" xfId="816"/>
    <cellStyle name="Ввод  2" xfId="817"/>
    <cellStyle name="Ввод  2 2" xfId="818"/>
    <cellStyle name="Ввод  2 3" xfId="819"/>
    <cellStyle name="Ввод  2_46EE.2011(v1.0)" xfId="820"/>
    <cellStyle name="Ввод  3" xfId="821"/>
    <cellStyle name="Ввод  3 2" xfId="822"/>
    <cellStyle name="Ввод  3 2 2" xfId="1451"/>
    <cellStyle name="Ввод  3_46EE.2011(v1.0)" xfId="823"/>
    <cellStyle name="Ввод  4" xfId="824"/>
    <cellStyle name="Ввод  4 2" xfId="825"/>
    <cellStyle name="Ввод  4_46EE.2011(v1.0)" xfId="826"/>
    <cellStyle name="Ввод  5" xfId="827"/>
    <cellStyle name="Ввод  5 2" xfId="828"/>
    <cellStyle name="Ввод  5_46EE.2011(v1.0)" xfId="829"/>
    <cellStyle name="Ввод  6" xfId="830"/>
    <cellStyle name="Ввод  6 2" xfId="831"/>
    <cellStyle name="Ввод  6_46EE.2011(v1.0)" xfId="832"/>
    <cellStyle name="Ввод  7" xfId="833"/>
    <cellStyle name="Ввод  7 2" xfId="834"/>
    <cellStyle name="Ввод  7_46EE.2011(v1.0)" xfId="835"/>
    <cellStyle name="Ввод  8" xfId="836"/>
    <cellStyle name="Ввод  8 2" xfId="837"/>
    <cellStyle name="Ввод  8_46EE.2011(v1.0)" xfId="838"/>
    <cellStyle name="Ввод  9" xfId="839"/>
    <cellStyle name="Ввод  9 2" xfId="840"/>
    <cellStyle name="Ввод  9_46EE.2011(v1.0)" xfId="841"/>
    <cellStyle name="Вывод 10" xfId="842"/>
    <cellStyle name="Вывод 2" xfId="843"/>
    <cellStyle name="Вывод 2 2" xfId="844"/>
    <cellStyle name="Вывод 2 3" xfId="845"/>
    <cellStyle name="Вывод 2_46EE.2011(v1.0)" xfId="846"/>
    <cellStyle name="Вывод 3" xfId="847"/>
    <cellStyle name="Вывод 3 2" xfId="848"/>
    <cellStyle name="Вывод 3_46EE.2011(v1.0)" xfId="849"/>
    <cellStyle name="Вывод 4" xfId="850"/>
    <cellStyle name="Вывод 4 2" xfId="851"/>
    <cellStyle name="Вывод 4_46EE.2011(v1.0)" xfId="852"/>
    <cellStyle name="Вывод 5" xfId="853"/>
    <cellStyle name="Вывод 5 2" xfId="854"/>
    <cellStyle name="Вывод 5_46EE.2011(v1.0)" xfId="855"/>
    <cellStyle name="Вывод 6" xfId="856"/>
    <cellStyle name="Вывод 6 2" xfId="857"/>
    <cellStyle name="Вывод 6_46EE.2011(v1.0)" xfId="858"/>
    <cellStyle name="Вывод 7" xfId="859"/>
    <cellStyle name="Вывод 7 2" xfId="860"/>
    <cellStyle name="Вывод 7_46EE.2011(v1.0)" xfId="861"/>
    <cellStyle name="Вывод 8" xfId="862"/>
    <cellStyle name="Вывод 8 2" xfId="863"/>
    <cellStyle name="Вывод 8_46EE.2011(v1.0)" xfId="864"/>
    <cellStyle name="Вывод 9" xfId="865"/>
    <cellStyle name="Вывод 9 2" xfId="866"/>
    <cellStyle name="Вывод 9_46EE.2011(v1.0)" xfId="867"/>
    <cellStyle name="Вычисление 10" xfId="868"/>
    <cellStyle name="Вычисление 2" xfId="869"/>
    <cellStyle name="Вычисление 2 2" xfId="870"/>
    <cellStyle name="Вычисление 2 3" xfId="871"/>
    <cellStyle name="Вычисление 2_46EE.2011(v1.0)" xfId="872"/>
    <cellStyle name="Вычисление 3" xfId="873"/>
    <cellStyle name="Вычисление 3 2" xfId="874"/>
    <cellStyle name="Вычисление 3_46EE.2011(v1.0)" xfId="875"/>
    <cellStyle name="Вычисление 4" xfId="876"/>
    <cellStyle name="Вычисление 4 2" xfId="877"/>
    <cellStyle name="Вычисление 4_46EE.2011(v1.0)" xfId="878"/>
    <cellStyle name="Вычисление 5" xfId="879"/>
    <cellStyle name="Вычисление 5 2" xfId="880"/>
    <cellStyle name="Вычисление 5_46EE.2011(v1.0)" xfId="881"/>
    <cellStyle name="Вычисление 6" xfId="882"/>
    <cellStyle name="Вычисление 6 2" xfId="883"/>
    <cellStyle name="Вычисление 6_46EE.2011(v1.0)" xfId="884"/>
    <cellStyle name="Вычисление 7" xfId="885"/>
    <cellStyle name="Вычисление 7 2" xfId="886"/>
    <cellStyle name="Вычисление 7_46EE.2011(v1.0)" xfId="887"/>
    <cellStyle name="Вычисление 8" xfId="888"/>
    <cellStyle name="Вычисление 8 2" xfId="889"/>
    <cellStyle name="Вычисление 8_46EE.2011(v1.0)" xfId="890"/>
    <cellStyle name="Вычисление 9" xfId="891"/>
    <cellStyle name="Вычисление 9 2" xfId="892"/>
    <cellStyle name="Вычисление 9_46EE.2011(v1.0)" xfId="893"/>
    <cellStyle name="Гиперссылка 2" xfId="894"/>
    <cellStyle name="Гиперссылка 3" xfId="895"/>
    <cellStyle name="ДАТА" xfId="896"/>
    <cellStyle name="ДАТА 2" xfId="897"/>
    <cellStyle name="ДАТА 3" xfId="898"/>
    <cellStyle name="ДАТА 4" xfId="899"/>
    <cellStyle name="ДАТА 5" xfId="900"/>
    <cellStyle name="ДАТА 6" xfId="901"/>
    <cellStyle name="ДАТА 7" xfId="902"/>
    <cellStyle name="ДАТА 8" xfId="903"/>
    <cellStyle name="ДАТА_1" xfId="904"/>
    <cellStyle name="Денежный 2" xfId="905"/>
    <cellStyle name="Денежный 2 2" xfId="906"/>
    <cellStyle name="Денежный 3" xfId="907"/>
    <cellStyle name="Заголовок 1 10" xfId="908"/>
    <cellStyle name="Заголовок 1 2" xfId="909"/>
    <cellStyle name="Заголовок 1 2 2" xfId="910"/>
    <cellStyle name="Заголовок 1 2 3" xfId="911"/>
    <cellStyle name="Заголовок 1 2_46EE.2011(v1.0)" xfId="912"/>
    <cellStyle name="Заголовок 1 3" xfId="913"/>
    <cellStyle name="Заголовок 1 3 2" xfId="914"/>
    <cellStyle name="Заголовок 1 3_46EE.2011(v1.0)" xfId="915"/>
    <cellStyle name="Заголовок 1 4" xfId="916"/>
    <cellStyle name="Заголовок 1 4 2" xfId="917"/>
    <cellStyle name="Заголовок 1 4_46EE.2011(v1.0)" xfId="918"/>
    <cellStyle name="Заголовок 1 5" xfId="919"/>
    <cellStyle name="Заголовок 1 5 2" xfId="920"/>
    <cellStyle name="Заголовок 1 5_46EE.2011(v1.0)" xfId="921"/>
    <cellStyle name="Заголовок 1 6" xfId="922"/>
    <cellStyle name="Заголовок 1 6 2" xfId="923"/>
    <cellStyle name="Заголовок 1 6_46EE.2011(v1.0)" xfId="924"/>
    <cellStyle name="Заголовок 1 7" xfId="925"/>
    <cellStyle name="Заголовок 1 7 2" xfId="926"/>
    <cellStyle name="Заголовок 1 7_46EE.2011(v1.0)" xfId="927"/>
    <cellStyle name="Заголовок 1 8" xfId="928"/>
    <cellStyle name="Заголовок 1 8 2" xfId="929"/>
    <cellStyle name="Заголовок 1 8_46EE.2011(v1.0)" xfId="930"/>
    <cellStyle name="Заголовок 1 9" xfId="931"/>
    <cellStyle name="Заголовок 1 9 2" xfId="932"/>
    <cellStyle name="Заголовок 1 9_46EE.2011(v1.0)" xfId="933"/>
    <cellStyle name="Заголовок 2 10" xfId="934"/>
    <cellStyle name="Заголовок 2 2" xfId="935"/>
    <cellStyle name="Заголовок 2 2 2" xfId="936"/>
    <cellStyle name="Заголовок 2 2 3" xfId="937"/>
    <cellStyle name="Заголовок 2 2_46EE.2011(v1.0)" xfId="938"/>
    <cellStyle name="Заголовок 2 3" xfId="939"/>
    <cellStyle name="Заголовок 2 3 2" xfId="940"/>
    <cellStyle name="Заголовок 2 3_46EE.2011(v1.0)" xfId="941"/>
    <cellStyle name="Заголовок 2 4" xfId="942"/>
    <cellStyle name="Заголовок 2 4 2" xfId="943"/>
    <cellStyle name="Заголовок 2 4_46EE.2011(v1.0)" xfId="944"/>
    <cellStyle name="Заголовок 2 5" xfId="945"/>
    <cellStyle name="Заголовок 2 5 2" xfId="946"/>
    <cellStyle name="Заголовок 2 5_46EE.2011(v1.0)" xfId="947"/>
    <cellStyle name="Заголовок 2 6" xfId="948"/>
    <cellStyle name="Заголовок 2 6 2" xfId="949"/>
    <cellStyle name="Заголовок 2 6_46EE.2011(v1.0)" xfId="950"/>
    <cellStyle name="Заголовок 2 7" xfId="951"/>
    <cellStyle name="Заголовок 2 7 2" xfId="952"/>
    <cellStyle name="Заголовок 2 7_46EE.2011(v1.0)" xfId="953"/>
    <cellStyle name="Заголовок 2 8" xfId="954"/>
    <cellStyle name="Заголовок 2 8 2" xfId="955"/>
    <cellStyle name="Заголовок 2 8_46EE.2011(v1.0)" xfId="956"/>
    <cellStyle name="Заголовок 2 9" xfId="957"/>
    <cellStyle name="Заголовок 2 9 2" xfId="958"/>
    <cellStyle name="Заголовок 2 9_46EE.2011(v1.0)" xfId="959"/>
    <cellStyle name="Заголовок 3 10" xfId="960"/>
    <cellStyle name="Заголовок 3 2" xfId="961"/>
    <cellStyle name="Заголовок 3 2 2" xfId="962"/>
    <cellStyle name="Заголовок 3 2 3" xfId="963"/>
    <cellStyle name="Заголовок 3 2_46EE.2011(v1.0)" xfId="964"/>
    <cellStyle name="Заголовок 3 3" xfId="965"/>
    <cellStyle name="Заголовок 3 3 2" xfId="966"/>
    <cellStyle name="Заголовок 3 3_46EE.2011(v1.0)" xfId="967"/>
    <cellStyle name="Заголовок 3 4" xfId="968"/>
    <cellStyle name="Заголовок 3 4 2" xfId="969"/>
    <cellStyle name="Заголовок 3 4_46EE.2011(v1.0)" xfId="970"/>
    <cellStyle name="Заголовок 3 5" xfId="971"/>
    <cellStyle name="Заголовок 3 5 2" xfId="972"/>
    <cellStyle name="Заголовок 3 5_46EE.2011(v1.0)" xfId="973"/>
    <cellStyle name="Заголовок 3 6" xfId="974"/>
    <cellStyle name="Заголовок 3 6 2" xfId="975"/>
    <cellStyle name="Заголовок 3 6_46EE.2011(v1.0)" xfId="976"/>
    <cellStyle name="Заголовок 3 7" xfId="977"/>
    <cellStyle name="Заголовок 3 7 2" xfId="978"/>
    <cellStyle name="Заголовок 3 7_46EE.2011(v1.0)" xfId="979"/>
    <cellStyle name="Заголовок 3 8" xfId="980"/>
    <cellStyle name="Заголовок 3 8 2" xfId="981"/>
    <cellStyle name="Заголовок 3 8_46EE.2011(v1.0)" xfId="982"/>
    <cellStyle name="Заголовок 3 9" xfId="983"/>
    <cellStyle name="Заголовок 3 9 2" xfId="984"/>
    <cellStyle name="Заголовок 3 9_46EE.2011(v1.0)" xfId="985"/>
    <cellStyle name="Заголовок 4 10" xfId="986"/>
    <cellStyle name="Заголовок 4 2" xfId="987"/>
    <cellStyle name="Заголовок 4 2 2" xfId="988"/>
    <cellStyle name="Заголовок 4 2 3" xfId="989"/>
    <cellStyle name="Заголовок 4 3" xfId="990"/>
    <cellStyle name="Заголовок 4 3 2" xfId="991"/>
    <cellStyle name="Заголовок 4 4" xfId="992"/>
    <cellStyle name="Заголовок 4 4 2" xfId="993"/>
    <cellStyle name="Заголовок 4 5" xfId="994"/>
    <cellStyle name="Заголовок 4 5 2" xfId="995"/>
    <cellStyle name="Заголовок 4 6" xfId="996"/>
    <cellStyle name="Заголовок 4 6 2" xfId="997"/>
    <cellStyle name="Заголовок 4 7" xfId="998"/>
    <cellStyle name="Заголовок 4 7 2" xfId="999"/>
    <cellStyle name="Заголовок 4 8" xfId="1000"/>
    <cellStyle name="Заголовок 4 8 2" xfId="1001"/>
    <cellStyle name="Заголовок 4 9" xfId="1002"/>
    <cellStyle name="Заголовок 4 9 2" xfId="1003"/>
    <cellStyle name="ЗАГОЛОВОК1" xfId="1004"/>
    <cellStyle name="ЗАГОЛОВОК2" xfId="1005"/>
    <cellStyle name="ЗаголовокСтолбца" xfId="1006"/>
    <cellStyle name="Защитный" xfId="1007"/>
    <cellStyle name="Значение" xfId="1008"/>
    <cellStyle name="Зоголовок" xfId="1009"/>
    <cellStyle name="Итог 10" xfId="1010"/>
    <cellStyle name="Итог 2" xfId="1011"/>
    <cellStyle name="Итог 2 2" xfId="1012"/>
    <cellStyle name="Итог 2 3" xfId="1013"/>
    <cellStyle name="Итог 2_46EE.2011(v1.0)" xfId="1014"/>
    <cellStyle name="Итог 3" xfId="1015"/>
    <cellStyle name="Итог 3 2" xfId="1016"/>
    <cellStyle name="Итог 3_46EE.2011(v1.0)" xfId="1017"/>
    <cellStyle name="Итог 4" xfId="1018"/>
    <cellStyle name="Итог 4 2" xfId="1019"/>
    <cellStyle name="Итог 4_46EE.2011(v1.0)" xfId="1020"/>
    <cellStyle name="Итог 5" xfId="1021"/>
    <cellStyle name="Итог 5 2" xfId="1022"/>
    <cellStyle name="Итог 5_46EE.2011(v1.0)" xfId="1023"/>
    <cellStyle name="Итог 6" xfId="1024"/>
    <cellStyle name="Итог 6 2" xfId="1025"/>
    <cellStyle name="Итог 6_46EE.2011(v1.0)" xfId="1026"/>
    <cellStyle name="Итог 7" xfId="1027"/>
    <cellStyle name="Итог 7 2" xfId="1028"/>
    <cellStyle name="Итог 7_46EE.2011(v1.0)" xfId="1029"/>
    <cellStyle name="Итог 8" xfId="1030"/>
    <cellStyle name="Итог 8 2" xfId="1031"/>
    <cellStyle name="Итог 8_46EE.2011(v1.0)" xfId="1032"/>
    <cellStyle name="Итог 9" xfId="1033"/>
    <cellStyle name="Итог 9 2" xfId="1034"/>
    <cellStyle name="Итог 9_46EE.2011(v1.0)" xfId="1035"/>
    <cellStyle name="Итого" xfId="1036"/>
    <cellStyle name="ИТОГОВЫЙ" xfId="1037"/>
    <cellStyle name="ИТОГОВЫЙ 2" xfId="1038"/>
    <cellStyle name="ИТОГОВЫЙ 3" xfId="1039"/>
    <cellStyle name="ИТОГОВЫЙ 4" xfId="1040"/>
    <cellStyle name="ИТОГОВЫЙ 5" xfId="1041"/>
    <cellStyle name="ИТОГОВЫЙ 6" xfId="1042"/>
    <cellStyle name="ИТОГОВЫЙ 7" xfId="1043"/>
    <cellStyle name="ИТОГОВЫЙ 8" xfId="1044"/>
    <cellStyle name="ИТОГОВЫЙ_1" xfId="1045"/>
    <cellStyle name="Контрольная ячейка 10" xfId="1046"/>
    <cellStyle name="Контрольная ячейка 2" xfId="1047"/>
    <cellStyle name="Контрольная ячейка 2 2" xfId="1048"/>
    <cellStyle name="Контрольная ячейка 2 3" xfId="1049"/>
    <cellStyle name="Контрольная ячейка 2_46EE.2011(v1.0)" xfId="1050"/>
    <cellStyle name="Контрольная ячейка 3" xfId="1051"/>
    <cellStyle name="Контрольная ячейка 3 2" xfId="1052"/>
    <cellStyle name="Контрольная ячейка 3_46EE.2011(v1.0)" xfId="1053"/>
    <cellStyle name="Контрольная ячейка 4" xfId="1054"/>
    <cellStyle name="Контрольная ячейка 4 2" xfId="1055"/>
    <cellStyle name="Контрольная ячейка 4_46EE.2011(v1.0)" xfId="1056"/>
    <cellStyle name="Контрольная ячейка 5" xfId="1057"/>
    <cellStyle name="Контрольная ячейка 5 2" xfId="1058"/>
    <cellStyle name="Контрольная ячейка 5_46EE.2011(v1.0)" xfId="1059"/>
    <cellStyle name="Контрольная ячейка 6" xfId="1060"/>
    <cellStyle name="Контрольная ячейка 6 2" xfId="1061"/>
    <cellStyle name="Контрольная ячейка 6_46EE.2011(v1.0)" xfId="1062"/>
    <cellStyle name="Контрольная ячейка 7" xfId="1063"/>
    <cellStyle name="Контрольная ячейка 7 2" xfId="1064"/>
    <cellStyle name="Контрольная ячейка 7_46EE.2011(v1.0)" xfId="1065"/>
    <cellStyle name="Контрольная ячейка 8" xfId="1066"/>
    <cellStyle name="Контрольная ячейка 8 2" xfId="1067"/>
    <cellStyle name="Контрольная ячейка 8_46EE.2011(v1.0)" xfId="1068"/>
    <cellStyle name="Контрольная ячейка 9" xfId="1069"/>
    <cellStyle name="Контрольная ячейка 9 2" xfId="1070"/>
    <cellStyle name="Контрольная ячейка 9_46EE.2011(v1.0)" xfId="1071"/>
    <cellStyle name="Мои наименования показателей" xfId="1072"/>
    <cellStyle name="Мои наименования показателей 2" xfId="1073"/>
    <cellStyle name="Мои наименования показателей 2 2" xfId="1074"/>
    <cellStyle name="Мои наименования показателей 2 3" xfId="1075"/>
    <cellStyle name="Мои наименования показателей 2 4" xfId="1076"/>
    <cellStyle name="Мои наименования показателей 2 5" xfId="1077"/>
    <cellStyle name="Мои наименования показателей 2 6" xfId="1078"/>
    <cellStyle name="Мои наименования показателей 2 7" xfId="1079"/>
    <cellStyle name="Мои наименования показателей 2 8" xfId="1080"/>
    <cellStyle name="Мои наименования показателей 2_1" xfId="1081"/>
    <cellStyle name="Мои наименования показателей 3" xfId="1082"/>
    <cellStyle name="Мои наименования показателей 3 2" xfId="1083"/>
    <cellStyle name="Мои наименования показателей 3 3" xfId="1084"/>
    <cellStyle name="Мои наименования показателей 3 4" xfId="1085"/>
    <cellStyle name="Мои наименования показателей 3 5" xfId="1086"/>
    <cellStyle name="Мои наименования показателей 3 6" xfId="1087"/>
    <cellStyle name="Мои наименования показателей 3 7" xfId="1088"/>
    <cellStyle name="Мои наименования показателей 3 8" xfId="1089"/>
    <cellStyle name="Мои наименования показателей 3_1" xfId="1090"/>
    <cellStyle name="Мои наименования показателей 4" xfId="1091"/>
    <cellStyle name="Мои наименования показателей 4 2" xfId="1092"/>
    <cellStyle name="Мои наименования показателей 4 3" xfId="1093"/>
    <cellStyle name="Мои наименования показателей 4 4" xfId="1094"/>
    <cellStyle name="Мои наименования показателей 4 5" xfId="1095"/>
    <cellStyle name="Мои наименования показателей 4 6" xfId="1096"/>
    <cellStyle name="Мои наименования показателей 4 7" xfId="1097"/>
    <cellStyle name="Мои наименования показателей 4 8" xfId="1098"/>
    <cellStyle name="Мои наименования показателей 4_1" xfId="1099"/>
    <cellStyle name="Мои наименования показателей 5" xfId="1100"/>
    <cellStyle name="Мои наименования показателей 5 2" xfId="1101"/>
    <cellStyle name="Мои наименования показателей 5 3" xfId="1102"/>
    <cellStyle name="Мои наименования показателей 5 4" xfId="1103"/>
    <cellStyle name="Мои наименования показателей 5 5" xfId="1104"/>
    <cellStyle name="Мои наименования показателей 5 6" xfId="1105"/>
    <cellStyle name="Мои наименования показателей 5 7" xfId="1106"/>
    <cellStyle name="Мои наименования показателей 5 8" xfId="1107"/>
    <cellStyle name="Мои наименования показателей 5_1" xfId="1108"/>
    <cellStyle name="Мои наименования показателей 6" xfId="1109"/>
    <cellStyle name="Мои наименования показателей 6 2" xfId="1110"/>
    <cellStyle name="Мои наименования показателей 6_46EE.2011(v1.0)" xfId="1111"/>
    <cellStyle name="Мои наименования показателей 7" xfId="1112"/>
    <cellStyle name="Мои наименования показателей 7 2" xfId="1113"/>
    <cellStyle name="Мои наименования показателей 7_46EE.2011(v1.0)" xfId="1114"/>
    <cellStyle name="Мои наименования показателей 8" xfId="1115"/>
    <cellStyle name="Мои наименования показателей 8 2" xfId="1116"/>
    <cellStyle name="Мои наименования показателей 8_46EE.2011(v1.0)" xfId="1117"/>
    <cellStyle name="Мои наименования показателей_46TE.RT(v1.0)" xfId="1118"/>
    <cellStyle name="Мой заголовок" xfId="1119"/>
    <cellStyle name="Мой заголовок листа" xfId="1120"/>
    <cellStyle name="назв фил" xfId="1121"/>
    <cellStyle name="Название 10" xfId="1122"/>
    <cellStyle name="Название 2" xfId="1123"/>
    <cellStyle name="Название 2 2" xfId="1124"/>
    <cellStyle name="Название 2 3" xfId="1125"/>
    <cellStyle name="Название 3" xfId="1126"/>
    <cellStyle name="Название 3 2" xfId="1127"/>
    <cellStyle name="Название 4" xfId="1128"/>
    <cellStyle name="Название 4 2" xfId="1129"/>
    <cellStyle name="Название 5" xfId="1130"/>
    <cellStyle name="Название 5 2" xfId="1131"/>
    <cellStyle name="Название 6" xfId="1132"/>
    <cellStyle name="Название 6 2" xfId="1133"/>
    <cellStyle name="Название 7" xfId="1134"/>
    <cellStyle name="Название 7 2" xfId="1135"/>
    <cellStyle name="Название 8" xfId="1136"/>
    <cellStyle name="Название 8 2" xfId="1137"/>
    <cellStyle name="Название 9" xfId="1138"/>
    <cellStyle name="Название 9 2" xfId="1139"/>
    <cellStyle name="Нейтральный 10" xfId="1140"/>
    <cellStyle name="Нейтральный 2" xfId="1141"/>
    <cellStyle name="Нейтральный 2 2" xfId="1142"/>
    <cellStyle name="Нейтральный 2 3" xfId="1143"/>
    <cellStyle name="Нейтральный 3" xfId="1144"/>
    <cellStyle name="Нейтральный 3 2" xfId="1145"/>
    <cellStyle name="Нейтральный 4" xfId="1146"/>
    <cellStyle name="Нейтральный 4 2" xfId="1147"/>
    <cellStyle name="Нейтральный 5" xfId="1148"/>
    <cellStyle name="Нейтральный 5 2" xfId="1149"/>
    <cellStyle name="Нейтральный 6" xfId="1150"/>
    <cellStyle name="Нейтральный 6 2" xfId="1151"/>
    <cellStyle name="Нейтральный 7" xfId="1152"/>
    <cellStyle name="Нейтральный 7 2" xfId="1153"/>
    <cellStyle name="Нейтральный 8" xfId="1154"/>
    <cellStyle name="Нейтральный 8 2" xfId="1155"/>
    <cellStyle name="Нейтральный 9" xfId="1156"/>
    <cellStyle name="Нейтральный 9 2" xfId="1157"/>
    <cellStyle name="Обычный" xfId="0" builtinId="0"/>
    <cellStyle name="Обычный 10" xfId="1158"/>
    <cellStyle name="Обычный 10 2" xfId="1159"/>
    <cellStyle name="Обычный 11" xfId="1160"/>
    <cellStyle name="Обычный 12" xfId="1161"/>
    <cellStyle name="Обычный 13" xfId="1162"/>
    <cellStyle name="Обычный 14" xfId="1163"/>
    <cellStyle name="Обычный 15" xfId="1164"/>
    <cellStyle name="Обычный 2" xfId="1165"/>
    <cellStyle name="Обычный 2 10" xfId="1166"/>
    <cellStyle name="Обычный 2 11" xfId="1167"/>
    <cellStyle name="Обычный 2 12" xfId="1168"/>
    <cellStyle name="Обычный 2 13" xfId="1169"/>
    <cellStyle name="Обычный 2 2" xfId="1170"/>
    <cellStyle name="Обычный 2 2 2" xfId="1171"/>
    <cellStyle name="Обычный 2 2 3" xfId="1172"/>
    <cellStyle name="Обычный 2 2_46EE.2011(v1.0)" xfId="1173"/>
    <cellStyle name="Обычный 2 3" xfId="1174"/>
    <cellStyle name="Обычный 2 3 2" xfId="1175"/>
    <cellStyle name="Обычный 2 3 3" xfId="1176"/>
    <cellStyle name="Обычный 2 3_46EE.2011(v1.0)" xfId="1177"/>
    <cellStyle name="Обычный 2 4" xfId="1178"/>
    <cellStyle name="Обычный 2 4 2" xfId="1179"/>
    <cellStyle name="Обычный 2 4_46EE.2011(v1.0)" xfId="1180"/>
    <cellStyle name="Обычный 2 5" xfId="1181"/>
    <cellStyle name="Обычный 2 5 2" xfId="1182"/>
    <cellStyle name="Обычный 2 5_46EE.2011(v1.0)" xfId="1183"/>
    <cellStyle name="Обычный 2 6" xfId="1184"/>
    <cellStyle name="Обычный 2 6 2" xfId="1185"/>
    <cellStyle name="Обычный 2 6_46EE.2011(v1.0)" xfId="1186"/>
    <cellStyle name="Обычный 2 7" xfId="1187"/>
    <cellStyle name="Обычный 2 8" xfId="1188"/>
    <cellStyle name="Обычный 2 9" xfId="1189"/>
    <cellStyle name="Обычный 2_1" xfId="1190"/>
    <cellStyle name="Обычный 3" xfId="1191"/>
    <cellStyle name="Обычный 3 2" xfId="1192"/>
    <cellStyle name="Обычный 3 2 2" xfId="1193"/>
    <cellStyle name="Обычный 3 2 2 2" xfId="1194"/>
    <cellStyle name="Обычный 3 2 3" xfId="1195"/>
    <cellStyle name="Обычный 3 2 4" xfId="1196"/>
    <cellStyle name="Обычный 3 3" xfId="1197"/>
    <cellStyle name="Обычный 3 3 2" xfId="1198"/>
    <cellStyle name="Обычный 3 4" xfId="1199"/>
    <cellStyle name="Обычный 3 5" xfId="1200"/>
    <cellStyle name="Обычный 4" xfId="1201"/>
    <cellStyle name="Обычный 4 2" xfId="1202"/>
    <cellStyle name="Обычный 4 2 2" xfId="1203"/>
    <cellStyle name="Обычный 4 2 3" xfId="1204"/>
    <cellStyle name="Обычный 4 2 4" xfId="1205"/>
    <cellStyle name="Обычный 4 3" xfId="1206"/>
    <cellStyle name="Обычный 4 3 2" xfId="1207"/>
    <cellStyle name="Обычный 4 4" xfId="1208"/>
    <cellStyle name="Обычный 4 5" xfId="1209"/>
    <cellStyle name="Обычный 4_EE.20.MET.SVOD.2.73_v0.1" xfId="1210"/>
    <cellStyle name="Обычный 5" xfId="1211"/>
    <cellStyle name="Обычный 5 2" xfId="1212"/>
    <cellStyle name="Обычный 5 2 2" xfId="1213"/>
    <cellStyle name="Обычный 5 2 3" xfId="1214"/>
    <cellStyle name="Обычный 5 3" xfId="1215"/>
    <cellStyle name="Обычный 5 4" xfId="1216"/>
    <cellStyle name="Обычный 6" xfId="1217"/>
    <cellStyle name="Обычный 6 2" xfId="1218"/>
    <cellStyle name="Обычный 6 3" xfId="1219"/>
    <cellStyle name="Обычный 6 4" xfId="1220"/>
    <cellStyle name="Обычный 7" xfId="1221"/>
    <cellStyle name="Обычный 7 2" xfId="1222"/>
    <cellStyle name="Обычный 7 3" xfId="1223"/>
    <cellStyle name="Обычный 8" xfId="1224"/>
    <cellStyle name="Обычный 8 2" xfId="1225"/>
    <cellStyle name="Обычный 9" xfId="1226"/>
    <cellStyle name="Обычный 9 2" xfId="1227"/>
    <cellStyle name="Плохой 10" xfId="1228"/>
    <cellStyle name="Плохой 2" xfId="1229"/>
    <cellStyle name="Плохой 2 2" xfId="1230"/>
    <cellStyle name="Плохой 2 3" xfId="1231"/>
    <cellStyle name="Плохой 3" xfId="1232"/>
    <cellStyle name="Плохой 3 2" xfId="1233"/>
    <cellStyle name="Плохой 4" xfId="1234"/>
    <cellStyle name="Плохой 4 2" xfId="1235"/>
    <cellStyle name="Плохой 5" xfId="1236"/>
    <cellStyle name="Плохой 5 2" xfId="1237"/>
    <cellStyle name="Плохой 6" xfId="1238"/>
    <cellStyle name="Плохой 6 2" xfId="1239"/>
    <cellStyle name="Плохой 7" xfId="1240"/>
    <cellStyle name="Плохой 7 2" xfId="1241"/>
    <cellStyle name="Плохой 8" xfId="1242"/>
    <cellStyle name="Плохой 8 2" xfId="1243"/>
    <cellStyle name="Плохой 9" xfId="1244"/>
    <cellStyle name="Плохой 9 2" xfId="1245"/>
    <cellStyle name="По центру с переносом" xfId="1246"/>
    <cellStyle name="По ширине с переносом" xfId="1247"/>
    <cellStyle name="Поле ввода" xfId="1248"/>
    <cellStyle name="Пояснение 10" xfId="1249"/>
    <cellStyle name="Пояснение 2" xfId="1250"/>
    <cellStyle name="Пояснение 2 2" xfId="1251"/>
    <cellStyle name="Пояснение 2 3" xfId="1252"/>
    <cellStyle name="Пояснение 3" xfId="1253"/>
    <cellStyle name="Пояснение 3 2" xfId="1254"/>
    <cellStyle name="Пояснение 4" xfId="1255"/>
    <cellStyle name="Пояснение 4 2" xfId="1256"/>
    <cellStyle name="Пояснение 5" xfId="1257"/>
    <cellStyle name="Пояснение 5 2" xfId="1258"/>
    <cellStyle name="Пояснение 6" xfId="1259"/>
    <cellStyle name="Пояснение 6 2" xfId="1260"/>
    <cellStyle name="Пояснение 7" xfId="1261"/>
    <cellStyle name="Пояснение 7 2" xfId="1262"/>
    <cellStyle name="Пояснение 8" xfId="1263"/>
    <cellStyle name="Пояснение 8 2" xfId="1264"/>
    <cellStyle name="Пояснение 9" xfId="1265"/>
    <cellStyle name="Пояснение 9 2" xfId="1266"/>
    <cellStyle name="Примечание 10" xfId="1267"/>
    <cellStyle name="Примечание 10 2" xfId="1268"/>
    <cellStyle name="Примечание 10_46EE.2011(v1.0)" xfId="1269"/>
    <cellStyle name="Примечание 11" xfId="1270"/>
    <cellStyle name="Примечание 11 2" xfId="1271"/>
    <cellStyle name="Примечание 11_46EE.2011(v1.0)" xfId="1272"/>
    <cellStyle name="Примечание 12" xfId="1273"/>
    <cellStyle name="Примечание 12 2" xfId="1274"/>
    <cellStyle name="Примечание 12_46EE.2011(v1.0)" xfId="1275"/>
    <cellStyle name="Примечание 13" xfId="1276"/>
    <cellStyle name="Примечание 14" xfId="1277"/>
    <cellStyle name="Примечание 2" xfId="1278"/>
    <cellStyle name="Примечание 2 2" xfId="1279"/>
    <cellStyle name="Примечание 2 3" xfId="1280"/>
    <cellStyle name="Примечание 2 4" xfId="1281"/>
    <cellStyle name="Примечание 2 5" xfId="1282"/>
    <cellStyle name="Примечание 2 6" xfId="1283"/>
    <cellStyle name="Примечание 2 7" xfId="1284"/>
    <cellStyle name="Примечание 2 8" xfId="1285"/>
    <cellStyle name="Примечание 2 9" xfId="1286"/>
    <cellStyle name="Примечание 2_46EE.2011(v1.0)" xfId="1287"/>
    <cellStyle name="Примечание 3" xfId="1288"/>
    <cellStyle name="Примечание 3 2" xfId="1289"/>
    <cellStyle name="Примечание 3 3" xfId="1290"/>
    <cellStyle name="Примечание 3 4" xfId="1291"/>
    <cellStyle name="Примечание 3 5" xfId="1292"/>
    <cellStyle name="Примечание 3 6" xfId="1293"/>
    <cellStyle name="Примечание 3 7" xfId="1294"/>
    <cellStyle name="Примечание 3 8" xfId="1295"/>
    <cellStyle name="Примечание 3_46EE.2011(v1.0)" xfId="1296"/>
    <cellStyle name="Примечание 4" xfId="1297"/>
    <cellStyle name="Примечание 4 2" xfId="1298"/>
    <cellStyle name="Примечание 4 3" xfId="1299"/>
    <cellStyle name="Примечание 4 4" xfId="1300"/>
    <cellStyle name="Примечание 4 5" xfId="1301"/>
    <cellStyle name="Примечание 4 6" xfId="1302"/>
    <cellStyle name="Примечание 4 7" xfId="1303"/>
    <cellStyle name="Примечание 4 8" xfId="1304"/>
    <cellStyle name="Примечание 4_46EE.2011(v1.0)" xfId="1305"/>
    <cellStyle name="Примечание 5" xfId="1306"/>
    <cellStyle name="Примечание 5 2" xfId="1307"/>
    <cellStyle name="Примечание 5 3" xfId="1308"/>
    <cellStyle name="Примечание 5 4" xfId="1309"/>
    <cellStyle name="Примечание 5 5" xfId="1310"/>
    <cellStyle name="Примечание 5 6" xfId="1311"/>
    <cellStyle name="Примечание 5 7" xfId="1312"/>
    <cellStyle name="Примечание 5 8" xfId="1313"/>
    <cellStyle name="Примечание 5_46EE.2011(v1.0)" xfId="1314"/>
    <cellStyle name="Примечание 6" xfId="1315"/>
    <cellStyle name="Примечание 6 2" xfId="1316"/>
    <cellStyle name="Примечание 6_46EE.2011(v1.0)" xfId="1317"/>
    <cellStyle name="Примечание 7" xfId="1318"/>
    <cellStyle name="Примечание 7 2" xfId="1319"/>
    <cellStyle name="Примечание 7_46EE.2011(v1.0)" xfId="1320"/>
    <cellStyle name="Примечание 8" xfId="1321"/>
    <cellStyle name="Примечание 8 2" xfId="1322"/>
    <cellStyle name="Примечание 8_46EE.2011(v1.0)" xfId="1323"/>
    <cellStyle name="Примечание 9" xfId="1324"/>
    <cellStyle name="Примечание 9 2" xfId="1325"/>
    <cellStyle name="Примечание 9_46EE.2011(v1.0)" xfId="1326"/>
    <cellStyle name="Процентный" xfId="1452" builtinId="5"/>
    <cellStyle name="Процентный 2" xfId="1327"/>
    <cellStyle name="Процентный 2 2" xfId="1328"/>
    <cellStyle name="Процентный 2 3" xfId="1329"/>
    <cellStyle name="Процентный 3" xfId="1330"/>
    <cellStyle name="Процентный 4" xfId="1331"/>
    <cellStyle name="Связанная ячейка 10" xfId="1332"/>
    <cellStyle name="Связанная ячейка 2" xfId="1333"/>
    <cellStyle name="Связанная ячейка 2 2" xfId="1334"/>
    <cellStyle name="Связанная ячейка 2 3" xfId="1335"/>
    <cellStyle name="Связанная ячейка 2_46EE.2011(v1.0)" xfId="1336"/>
    <cellStyle name="Связанная ячейка 3" xfId="1337"/>
    <cellStyle name="Связанная ячейка 3 2" xfId="1338"/>
    <cellStyle name="Связанная ячейка 3_46EE.2011(v1.0)" xfId="1339"/>
    <cellStyle name="Связанная ячейка 4" xfId="1340"/>
    <cellStyle name="Связанная ячейка 4 2" xfId="1341"/>
    <cellStyle name="Связанная ячейка 4_46EE.2011(v1.0)" xfId="1342"/>
    <cellStyle name="Связанная ячейка 5" xfId="1343"/>
    <cellStyle name="Связанная ячейка 5 2" xfId="1344"/>
    <cellStyle name="Связанная ячейка 5_46EE.2011(v1.0)" xfId="1345"/>
    <cellStyle name="Связанная ячейка 6" xfId="1346"/>
    <cellStyle name="Связанная ячейка 6 2" xfId="1347"/>
    <cellStyle name="Связанная ячейка 6_46EE.2011(v1.0)" xfId="1348"/>
    <cellStyle name="Связанная ячейка 7" xfId="1349"/>
    <cellStyle name="Связанная ячейка 7 2" xfId="1350"/>
    <cellStyle name="Связанная ячейка 7_46EE.2011(v1.0)" xfId="1351"/>
    <cellStyle name="Связанная ячейка 8" xfId="1352"/>
    <cellStyle name="Связанная ячейка 8 2" xfId="1353"/>
    <cellStyle name="Связанная ячейка 8_46EE.2011(v1.0)" xfId="1354"/>
    <cellStyle name="Связанная ячейка 9" xfId="1355"/>
    <cellStyle name="Связанная ячейка 9 2" xfId="1356"/>
    <cellStyle name="Связанная ячейка 9_46EE.2011(v1.0)" xfId="1357"/>
    <cellStyle name="Стиль 1" xfId="1358"/>
    <cellStyle name="Стиль 1 2" xfId="1359"/>
    <cellStyle name="Стиль 1 2 2" xfId="1360"/>
    <cellStyle name="Стиль 1 3" xfId="1361"/>
    <cellStyle name="ТЕКСТ" xfId="1362"/>
    <cellStyle name="ТЕКСТ 2" xfId="1363"/>
    <cellStyle name="ТЕКСТ 3" xfId="1364"/>
    <cellStyle name="ТЕКСТ 4" xfId="1365"/>
    <cellStyle name="ТЕКСТ 5" xfId="1366"/>
    <cellStyle name="ТЕКСТ 6" xfId="1367"/>
    <cellStyle name="ТЕКСТ 7" xfId="1368"/>
    <cellStyle name="ТЕКСТ 8" xfId="1369"/>
    <cellStyle name="Текст предупреждения 10" xfId="1370"/>
    <cellStyle name="Текст предупреждения 2" xfId="1371"/>
    <cellStyle name="Текст предупреждения 2 2" xfId="1372"/>
    <cellStyle name="Текст предупреждения 2 3" xfId="1373"/>
    <cellStyle name="Текст предупреждения 3" xfId="1374"/>
    <cellStyle name="Текст предупреждения 3 2" xfId="1375"/>
    <cellStyle name="Текст предупреждения 4" xfId="1376"/>
    <cellStyle name="Текст предупреждения 4 2" xfId="1377"/>
    <cellStyle name="Текст предупреждения 5" xfId="1378"/>
    <cellStyle name="Текст предупреждения 5 2" xfId="1379"/>
    <cellStyle name="Текст предупреждения 6" xfId="1380"/>
    <cellStyle name="Текст предупреждения 6 2" xfId="1381"/>
    <cellStyle name="Текст предупреждения 7" xfId="1382"/>
    <cellStyle name="Текст предупреждения 7 2" xfId="1383"/>
    <cellStyle name="Текст предупреждения 8" xfId="1384"/>
    <cellStyle name="Текст предупреждения 8 2" xfId="1385"/>
    <cellStyle name="Текст предупреждения 9" xfId="1386"/>
    <cellStyle name="Текст предупреждения 9 2" xfId="1387"/>
    <cellStyle name="Текстовый" xfId="1388"/>
    <cellStyle name="Текстовый 2" xfId="1389"/>
    <cellStyle name="Текстовый 3" xfId="1390"/>
    <cellStyle name="Текстовый 4" xfId="1391"/>
    <cellStyle name="Текстовый 5" xfId="1392"/>
    <cellStyle name="Текстовый 6" xfId="1393"/>
    <cellStyle name="Текстовый 7" xfId="1394"/>
    <cellStyle name="Текстовый 8" xfId="1395"/>
    <cellStyle name="Текстовый_1" xfId="1396"/>
    <cellStyle name="Тысячи [0]_22гк" xfId="1397"/>
    <cellStyle name="Тысячи_22гк" xfId="1398"/>
    <cellStyle name="ФИКСИРОВАННЫЙ" xfId="1399"/>
    <cellStyle name="ФИКСИРОВАННЫЙ 2" xfId="1400"/>
    <cellStyle name="ФИКСИРОВАННЫЙ 3" xfId="1401"/>
    <cellStyle name="ФИКСИРОВАННЫЙ 4" xfId="1402"/>
    <cellStyle name="ФИКСИРОВАННЫЙ 5" xfId="1403"/>
    <cellStyle name="ФИКСИРОВАННЫЙ 6" xfId="1404"/>
    <cellStyle name="ФИКСИРОВАННЫЙ 7" xfId="1405"/>
    <cellStyle name="ФИКСИРОВАННЫЙ 8" xfId="1406"/>
    <cellStyle name="ФИКСИРОВАННЫЙ_1" xfId="1407"/>
    <cellStyle name="Финансовый 2" xfId="1408"/>
    <cellStyle name="Финансовый 2 2" xfId="1409"/>
    <cellStyle name="Финансовый 2 3" xfId="1410"/>
    <cellStyle name="Финансовый 2_46EE.2011(v1.0)" xfId="1411"/>
    <cellStyle name="Финансовый 3" xfId="1412"/>
    <cellStyle name="Формула" xfId="1413"/>
    <cellStyle name="Формула 2" xfId="1414"/>
    <cellStyle name="Формула_A РТ 2009 Рязаньэнерго" xfId="1415"/>
    <cellStyle name="ФормулаВБ" xfId="1416"/>
    <cellStyle name="ФормулаНаКонтроль" xfId="1417"/>
    <cellStyle name="Хороший 10" xfId="1418"/>
    <cellStyle name="Хороший 2" xfId="1419"/>
    <cellStyle name="Хороший 2 2" xfId="1420"/>
    <cellStyle name="Хороший 2 3" xfId="1421"/>
    <cellStyle name="Хороший 3" xfId="1422"/>
    <cellStyle name="Хороший 3 2" xfId="1423"/>
    <cellStyle name="Хороший 4" xfId="1424"/>
    <cellStyle name="Хороший 4 2" xfId="1425"/>
    <cellStyle name="Хороший 5" xfId="1426"/>
    <cellStyle name="Хороший 5 2" xfId="1427"/>
    <cellStyle name="Хороший 6" xfId="1428"/>
    <cellStyle name="Хороший 6 2" xfId="1429"/>
    <cellStyle name="Хороший 7" xfId="1430"/>
    <cellStyle name="Хороший 7 2" xfId="1431"/>
    <cellStyle name="Хороший 8" xfId="1432"/>
    <cellStyle name="Хороший 8 2" xfId="1433"/>
    <cellStyle name="Хороший 9" xfId="1434"/>
    <cellStyle name="Хороший 9 2" xfId="1435"/>
    <cellStyle name="Цифры по центру с десятыми" xfId="1436"/>
    <cellStyle name="Џђћ–…ќ’ќ›‰" xfId="1437"/>
    <cellStyle name="Шапка таблицы" xfId="1438"/>
    <cellStyle name="㼿" xfId="1439"/>
    <cellStyle name="㼿 2" xfId="1440"/>
    <cellStyle name="㼿?" xfId="1441"/>
    <cellStyle name="㼿㼿" xfId="1442"/>
    <cellStyle name="㼿㼿?" xfId="1443"/>
    <cellStyle name="㼿㼿? 2" xfId="1444"/>
    <cellStyle name="㼿㼿? 2 2" xfId="1445"/>
    <cellStyle name="㼿㼿㼿" xfId="1446"/>
    <cellStyle name="㼿㼿㼿?" xfId="1447"/>
    <cellStyle name="㼿㼿㼿㼿" xfId="1448"/>
    <cellStyle name="㼿㼿㼿㼿?" xfId="1449"/>
    <cellStyle name="㼿㼿㼿㼿㼿" xfId="14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77;&#1079;&#1085;&#1099;&#1081;%20&#1086;&#1090;&#1087;&#1091;&#1089;&#1082;_2020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3;&#1077;&#1079;&#1085;&#1099;&#1081;%20&#1086;&#1090;&#1087;&#1091;&#1089;&#1082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20"/>
      <sheetName val="февраль 2020 "/>
      <sheetName val="март 2020"/>
      <sheetName val="апрель 2020"/>
      <sheetName val="май 2020 "/>
      <sheetName val="июнь 2020  "/>
      <sheetName val="июль 2020   "/>
      <sheetName val="август 2020   "/>
      <sheetName val="сентябрь 2020 "/>
      <sheetName val="октябрь 2020 "/>
      <sheetName val="ноябрь 2020"/>
      <sheetName val="декабрь 2020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Астраханская область</v>
          </cell>
          <cell r="C7">
            <v>2.6175631563287896E-3</v>
          </cell>
          <cell r="D7">
            <v>9.5118974351123724E-4</v>
          </cell>
          <cell r="E7">
            <v>6.8005930837312595E-3</v>
          </cell>
          <cell r="F7">
            <v>1.7961779965524958E-3</v>
          </cell>
          <cell r="G7">
            <v>1.2165523980123782E-2</v>
          </cell>
          <cell r="H7">
            <v>2.6175631563287896E-3</v>
          </cell>
          <cell r="I7">
            <v>9.5118974351123713E-4</v>
          </cell>
          <cell r="J7">
            <v>6.8005930837312586E-3</v>
          </cell>
          <cell r="K7">
            <v>1.7961779965524956E-3</v>
          </cell>
          <cell r="L7">
            <v>1.216552398012378E-2</v>
          </cell>
          <cell r="M7">
            <v>421195</v>
          </cell>
          <cell r="N7">
            <v>153057</v>
          </cell>
          <cell r="O7">
            <v>1094291</v>
          </cell>
          <cell r="P7">
            <v>289025</v>
          </cell>
          <cell r="Q7">
            <v>1957568</v>
          </cell>
          <cell r="R7">
            <v>651.04065860215053</v>
          </cell>
          <cell r="S7">
            <v>236.58004032258063</v>
          </cell>
          <cell r="T7">
            <v>1691.4444220430107</v>
          </cell>
          <cell r="U7">
            <v>446.74563172043008</v>
          </cell>
          <cell r="V7">
            <v>3025.8107526881718</v>
          </cell>
          <cell r="W7">
            <v>2209984</v>
          </cell>
          <cell r="X7">
            <v>-11.42162115200834</v>
          </cell>
          <cell r="Y7">
            <v>28604325.315188173</v>
          </cell>
        </row>
        <row r="8">
          <cell r="B8" t="str">
            <v>Алтайский край</v>
          </cell>
          <cell r="C8" t="str">
            <v>-</v>
          </cell>
          <cell r="D8">
            <v>0</v>
          </cell>
          <cell r="E8">
            <v>1.3733234225833757E-3</v>
          </cell>
          <cell r="F8">
            <v>2.7305510022082842E-3</v>
          </cell>
          <cell r="G8">
            <v>4.1038744247916597E-3</v>
          </cell>
          <cell r="H8" t="str">
            <v>-</v>
          </cell>
          <cell r="I8" t="str">
            <v>-</v>
          </cell>
          <cell r="J8">
            <v>1.3733234225833755E-3</v>
          </cell>
          <cell r="K8">
            <v>2.7305510022082838E-3</v>
          </cell>
          <cell r="L8">
            <v>4.1038744247916589E-3</v>
          </cell>
          <cell r="O8">
            <v>220983</v>
          </cell>
          <cell r="P8">
            <v>439376</v>
          </cell>
          <cell r="Q8">
            <v>660359</v>
          </cell>
          <cell r="R8" t="str">
            <v>0</v>
          </cell>
          <cell r="S8" t="str">
            <v>0</v>
          </cell>
          <cell r="T8">
            <v>341.57318548387093</v>
          </cell>
          <cell r="U8">
            <v>679.14301075268804</v>
          </cell>
          <cell r="V8">
            <v>1020.716196236559</v>
          </cell>
          <cell r="W8">
            <v>733614</v>
          </cell>
          <cell r="X8">
            <v>-9.9854964599912215</v>
          </cell>
          <cell r="Y8">
            <v>5899775.9588037636</v>
          </cell>
        </row>
        <row r="9">
          <cell r="B9" t="str">
            <v>Белгородская область</v>
          </cell>
          <cell r="C9" t="str">
            <v>-</v>
          </cell>
          <cell r="D9">
            <v>0</v>
          </cell>
          <cell r="E9">
            <v>5.1928669566276269E-3</v>
          </cell>
          <cell r="F9">
            <v>5.8117365818527366E-3</v>
          </cell>
          <cell r="G9">
            <v>1.1004603538480364E-2</v>
          </cell>
          <cell r="H9" t="str">
            <v>-</v>
          </cell>
          <cell r="I9" t="str">
            <v>-</v>
          </cell>
          <cell r="J9">
            <v>5.192866956627626E-3</v>
          </cell>
          <cell r="K9">
            <v>5.8117365818527358E-3</v>
          </cell>
          <cell r="L9">
            <v>1.1004603538480361E-2</v>
          </cell>
          <cell r="O9">
            <v>835590</v>
          </cell>
          <cell r="P9">
            <v>935173</v>
          </cell>
          <cell r="Q9">
            <v>1770763</v>
          </cell>
          <cell r="R9" t="str">
            <v>0</v>
          </cell>
          <cell r="S9" t="str">
            <v>0</v>
          </cell>
          <cell r="T9">
            <v>1291.5705645161288</v>
          </cell>
          <cell r="U9">
            <v>1445.4959005376343</v>
          </cell>
          <cell r="V9">
            <v>2737.0664650537628</v>
          </cell>
          <cell r="W9">
            <v>1965800</v>
          </cell>
          <cell r="X9">
            <v>-9.9215077830908527</v>
          </cell>
          <cell r="Y9">
            <v>20198069.183266129</v>
          </cell>
        </row>
        <row r="10">
          <cell r="B10" t="str">
            <v>Брянская область</v>
          </cell>
          <cell r="C10">
            <v>1.4083427565876082E-3</v>
          </cell>
          <cell r="D10" t="str">
            <v>-</v>
          </cell>
          <cell r="E10">
            <v>5.7800172063855485E-3</v>
          </cell>
          <cell r="F10">
            <v>2.5395014252858148E-3</v>
          </cell>
          <cell r="G10">
            <v>9.727861388258971E-3</v>
          </cell>
          <cell r="H10">
            <v>1.4083427565876082E-3</v>
          </cell>
          <cell r="I10" t="str">
            <v>-</v>
          </cell>
          <cell r="J10">
            <v>5.7800172063855485E-3</v>
          </cell>
          <cell r="K10">
            <v>2.5395014252858144E-3</v>
          </cell>
          <cell r="L10">
            <v>9.727861388258971E-3</v>
          </cell>
          <cell r="M10">
            <v>226618</v>
          </cell>
          <cell r="O10">
            <v>930069</v>
          </cell>
          <cell r="P10">
            <v>408634</v>
          </cell>
          <cell r="Q10">
            <v>1565321</v>
          </cell>
          <cell r="R10">
            <v>350.28319892473121</v>
          </cell>
          <cell r="S10" t="str">
            <v>0</v>
          </cell>
          <cell r="T10">
            <v>1437.6066532258064</v>
          </cell>
          <cell r="U10">
            <v>631.62513440860209</v>
          </cell>
          <cell r="V10">
            <v>2419.5149865591397</v>
          </cell>
          <cell r="W10">
            <v>1467526</v>
          </cell>
          <cell r="X10">
            <v>6.6639364481446997</v>
          </cell>
          <cell r="Y10">
            <v>16591982.578561828</v>
          </cell>
        </row>
        <row r="11">
          <cell r="B11" t="str">
            <v>Волгоградская область</v>
          </cell>
          <cell r="C11">
            <v>1.4142342079870782E-3</v>
          </cell>
          <cell r="D11">
            <v>7.5720065550021344E-4</v>
          </cell>
          <cell r="E11">
            <v>2.1592026442999745E-2</v>
          </cell>
          <cell r="F11">
            <v>9.0862960030013065E-3</v>
          </cell>
          <cell r="G11">
            <v>3.2849757309488345E-2</v>
          </cell>
          <cell r="H11">
            <v>1.414234207987078E-3</v>
          </cell>
          <cell r="I11">
            <v>7.5720065550021344E-4</v>
          </cell>
          <cell r="J11">
            <v>2.1592026442999745E-2</v>
          </cell>
          <cell r="K11">
            <v>9.0862960030013047E-3</v>
          </cell>
          <cell r="L11">
            <v>3.2849757309488338E-2</v>
          </cell>
          <cell r="M11">
            <v>227566</v>
          </cell>
          <cell r="N11">
            <v>121842</v>
          </cell>
          <cell r="O11">
            <v>3474397</v>
          </cell>
          <cell r="P11">
            <v>1462086</v>
          </cell>
          <cell r="Q11">
            <v>5285891</v>
          </cell>
          <cell r="R11">
            <v>351.74852150537635</v>
          </cell>
          <cell r="S11">
            <v>188.33104838709679</v>
          </cell>
          <cell r="T11">
            <v>5370.3717069892473</v>
          </cell>
          <cell r="U11">
            <v>2259.944758064516</v>
          </cell>
          <cell r="V11">
            <v>8170.3960349462359</v>
          </cell>
          <cell r="W11">
            <v>5881436</v>
          </cell>
          <cell r="X11">
            <v>-10.12584341647176</v>
          </cell>
          <cell r="Y11">
            <v>66106083.579032257</v>
          </cell>
        </row>
        <row r="12">
          <cell r="B12" t="str">
            <v>Вологодская область</v>
          </cell>
          <cell r="C12">
            <v>4.9138930607181331E-5</v>
          </cell>
          <cell r="D12" t="str">
            <v>-</v>
          </cell>
          <cell r="E12">
            <v>5.075069001694135E-3</v>
          </cell>
          <cell r="F12">
            <v>4.7579995392458751E-3</v>
          </cell>
          <cell r="G12">
            <v>9.8822074715471924E-3</v>
          </cell>
          <cell r="H12">
            <v>4.9138930607181325E-5</v>
          </cell>
          <cell r="I12" t="str">
            <v>-</v>
          </cell>
          <cell r="J12">
            <v>5.0750690016941342E-3</v>
          </cell>
          <cell r="K12">
            <v>4.7579995392458743E-3</v>
          </cell>
          <cell r="L12">
            <v>9.8822074715471907E-3</v>
          </cell>
          <cell r="M12">
            <v>7907</v>
          </cell>
          <cell r="O12">
            <v>816635</v>
          </cell>
          <cell r="P12">
            <v>765615</v>
          </cell>
          <cell r="Q12">
            <v>1590157</v>
          </cell>
          <cell r="R12">
            <v>12.221841397849461</v>
          </cell>
          <cell r="S12" t="str">
            <v>0</v>
          </cell>
          <cell r="T12">
            <v>1262.2718413978494</v>
          </cell>
          <cell r="U12">
            <v>1183.4102822580644</v>
          </cell>
          <cell r="V12">
            <v>2457.9039650537634</v>
          </cell>
          <cell r="W12">
            <v>1894516</v>
          </cell>
          <cell r="X12">
            <v>-16.06526416245627</v>
          </cell>
          <cell r="Y12">
            <v>17631101.466912366</v>
          </cell>
        </row>
        <row r="13">
          <cell r="B13" t="str">
            <v>Воронежская область</v>
          </cell>
          <cell r="C13">
            <v>3.8398218103274477E-3</v>
          </cell>
          <cell r="D13" t="str">
            <v>-</v>
          </cell>
          <cell r="E13">
            <v>9.3868345997084376E-3</v>
          </cell>
          <cell r="F13">
            <v>8.8004425325145831E-3</v>
          </cell>
          <cell r="G13">
            <v>2.2027098942550467E-2</v>
          </cell>
          <cell r="H13">
            <v>3.8398218103274473E-3</v>
          </cell>
          <cell r="I13" t="str">
            <v>-</v>
          </cell>
          <cell r="J13">
            <v>9.3868345997084358E-3</v>
          </cell>
          <cell r="K13">
            <v>8.8004425325145814E-3</v>
          </cell>
          <cell r="L13">
            <v>2.2027098942550463E-2</v>
          </cell>
          <cell r="M13">
            <v>617870</v>
          </cell>
          <cell r="O13">
            <v>1510446</v>
          </cell>
          <cell r="P13">
            <v>1416089</v>
          </cell>
          <cell r="Q13">
            <v>3544405</v>
          </cell>
          <cell r="R13">
            <v>955.04099462365582</v>
          </cell>
          <cell r="S13" t="str">
            <v>0</v>
          </cell>
          <cell r="T13">
            <v>2334.694758064516</v>
          </cell>
          <cell r="U13">
            <v>2188.8472446236556</v>
          </cell>
          <cell r="V13">
            <v>5478.5829973118271</v>
          </cell>
          <cell r="W13">
            <v>3567155</v>
          </cell>
          <cell r="X13">
            <v>-0.63776314738215745</v>
          </cell>
          <cell r="Y13">
            <v>39061302.767338708</v>
          </cell>
        </row>
        <row r="14">
          <cell r="B14" t="str">
            <v>Владимирская область</v>
          </cell>
          <cell r="C14" t="str">
            <v>-</v>
          </cell>
          <cell r="D14" t="str">
            <v>-</v>
          </cell>
          <cell r="E14">
            <v>9.1030754531896685E-3</v>
          </cell>
          <cell r="F14">
            <v>3.2915501681170822E-3</v>
          </cell>
          <cell r="G14">
            <v>1.2394625621306752E-2</v>
          </cell>
          <cell r="H14" t="str">
            <v>-</v>
          </cell>
          <cell r="I14" t="str">
            <v>-</v>
          </cell>
          <cell r="J14">
            <v>9.1030754531896685E-3</v>
          </cell>
          <cell r="K14">
            <v>3.2915501681170817E-3</v>
          </cell>
          <cell r="L14">
            <v>1.2394625621306748E-2</v>
          </cell>
          <cell r="O14">
            <v>1464786</v>
          </cell>
          <cell r="P14">
            <v>529647</v>
          </cell>
          <cell r="Q14">
            <v>1994433</v>
          </cell>
          <cell r="R14" t="str">
            <v>0</v>
          </cell>
          <cell r="S14" t="str">
            <v>0</v>
          </cell>
          <cell r="T14">
            <v>2264.1181451612902</v>
          </cell>
          <cell r="U14">
            <v>818.67479838709664</v>
          </cell>
          <cell r="V14">
            <v>3082.7929435483866</v>
          </cell>
          <cell r="W14">
            <v>2227196</v>
          </cell>
          <cell r="X14">
            <v>-10.45094369781555</v>
          </cell>
          <cell r="Y14">
            <v>20375373.576814517</v>
          </cell>
        </row>
        <row r="15">
          <cell r="B15" t="str">
            <v>Ивановская область</v>
          </cell>
          <cell r="C15">
            <v>7.6990083490945027E-3</v>
          </cell>
          <cell r="D15" t="str">
            <v>-</v>
          </cell>
          <cell r="E15">
            <v>9.2346822741670668E-3</v>
          </cell>
          <cell r="F15">
            <v>6.5141554397935338E-3</v>
          </cell>
          <cell r="G15">
            <v>2.3447846063055104E-2</v>
          </cell>
          <cell r="H15">
            <v>7.6990083490945018E-3</v>
          </cell>
          <cell r="I15" t="str">
            <v>-</v>
          </cell>
          <cell r="J15">
            <v>9.2346822741670668E-3</v>
          </cell>
          <cell r="K15">
            <v>6.514155439793533E-3</v>
          </cell>
          <cell r="L15">
            <v>2.3447846063055097E-2</v>
          </cell>
          <cell r="M15">
            <v>1238856</v>
          </cell>
          <cell r="O15">
            <v>1485963</v>
          </cell>
          <cell r="P15">
            <v>1048200</v>
          </cell>
          <cell r="Q15">
            <v>3773019</v>
          </cell>
          <cell r="R15">
            <v>1914.8983870967741</v>
          </cell>
          <cell r="S15" t="str">
            <v>0</v>
          </cell>
          <cell r="T15">
            <v>2296.8514112903226</v>
          </cell>
          <cell r="U15">
            <v>1620.2016129032256</v>
          </cell>
          <cell r="V15">
            <v>5831.9514112903216</v>
          </cell>
          <cell r="W15">
            <v>3865542</v>
          </cell>
          <cell r="X15">
            <v>-2.3935323946810043</v>
          </cell>
          <cell r="Y15">
            <v>26379250.436760753</v>
          </cell>
        </row>
        <row r="16">
          <cell r="B16" t="str">
            <v>Кировская область</v>
          </cell>
          <cell r="C16">
            <v>5.2022510195107493E-5</v>
          </cell>
          <cell r="D16">
            <v>1.5775169021533969E-4</v>
          </cell>
          <cell r="E16">
            <v>4.7762829253400101E-3</v>
          </cell>
          <cell r="F16">
            <v>7.0070362525487574E-3</v>
          </cell>
          <cell r="G16">
            <v>1.1993093378299215E-2</v>
          </cell>
          <cell r="H16">
            <v>5.2022510195107486E-5</v>
          </cell>
          <cell r="I16">
            <v>1.5775169021533966E-4</v>
          </cell>
          <cell r="J16">
            <v>4.776282925340011E-3</v>
          </cell>
          <cell r="K16">
            <v>7.0070362525487557E-3</v>
          </cell>
          <cell r="L16">
            <v>1.1993093378299213E-2</v>
          </cell>
          <cell r="M16">
            <v>8371</v>
          </cell>
          <cell r="N16">
            <v>25384</v>
          </cell>
          <cell r="O16">
            <v>768557</v>
          </cell>
          <cell r="P16">
            <v>1127510</v>
          </cell>
          <cell r="Q16">
            <v>1929822</v>
          </cell>
          <cell r="R16">
            <v>12.939045698924732</v>
          </cell>
          <cell r="S16">
            <v>39.236021505376343</v>
          </cell>
          <cell r="T16">
            <v>1187.9577284946238</v>
          </cell>
          <cell r="U16">
            <v>1742.7909946236557</v>
          </cell>
          <cell r="V16">
            <v>2982.9237903225803</v>
          </cell>
          <cell r="W16">
            <v>2133323</v>
          </cell>
          <cell r="X16">
            <v>-9.5391555802848416</v>
          </cell>
          <cell r="Y16">
            <v>22885964.901612904</v>
          </cell>
        </row>
        <row r="17">
          <cell r="B17" t="str">
            <v>Краснодарский край и Республика Адыгея</v>
          </cell>
          <cell r="C17">
            <v>2.5027618869067157E-2</v>
          </cell>
          <cell r="D17">
            <v>3.3178939049128128E-3</v>
          </cell>
          <cell r="E17">
            <v>9.422982507103117E-2</v>
          </cell>
          <cell r="F17">
            <v>2.0117715588727145E-2</v>
          </cell>
          <cell r="G17">
            <v>0.14269305343373828</v>
          </cell>
          <cell r="H17">
            <v>2.5027618869067153E-2</v>
          </cell>
          <cell r="I17">
            <v>3.3178939049128128E-3</v>
          </cell>
          <cell r="J17">
            <v>9.422982507103117E-2</v>
          </cell>
          <cell r="K17">
            <v>2.0117715588727145E-2</v>
          </cell>
          <cell r="L17">
            <v>0.14269305343373828</v>
          </cell>
          <cell r="M17">
            <v>4027222</v>
          </cell>
          <cell r="N17">
            <v>533886</v>
          </cell>
          <cell r="O17">
            <v>15162626</v>
          </cell>
          <cell r="P17">
            <v>3237164</v>
          </cell>
          <cell r="Q17">
            <v>22960898</v>
          </cell>
          <cell r="R17">
            <v>6224.8727150537625</v>
          </cell>
          <cell r="S17">
            <v>825.22701612903222</v>
          </cell>
          <cell r="T17">
            <v>23436.854704301077</v>
          </cell>
          <cell r="U17">
            <v>5003.6809139784946</v>
          </cell>
          <cell r="V17">
            <v>35490.635349462369</v>
          </cell>
          <cell r="W17">
            <v>27552128</v>
          </cell>
          <cell r="X17">
            <v>-16.663794535217026</v>
          </cell>
          <cell r="Y17">
            <v>280546779.87340057</v>
          </cell>
        </row>
        <row r="18">
          <cell r="B18" t="str">
            <v>Красноярский край</v>
          </cell>
          <cell r="C18" t="str">
            <v>-</v>
          </cell>
          <cell r="D18" t="str">
            <v>-</v>
          </cell>
          <cell r="E18" t="str">
            <v>-</v>
          </cell>
          <cell r="F18">
            <v>6.6128434653458341E-4</v>
          </cell>
          <cell r="G18">
            <v>6.6128434653458341E-4</v>
          </cell>
          <cell r="H18" t="str">
            <v>-</v>
          </cell>
          <cell r="I18" t="str">
            <v>-</v>
          </cell>
          <cell r="J18" t="str">
            <v>-</v>
          </cell>
          <cell r="K18">
            <v>6.6128434653458341E-4</v>
          </cell>
          <cell r="L18">
            <v>6.6128434653458341E-4</v>
          </cell>
          <cell r="P18">
            <v>106408</v>
          </cell>
          <cell r="Q18">
            <v>106408</v>
          </cell>
          <cell r="R18" t="str">
            <v>0</v>
          </cell>
          <cell r="S18" t="str">
            <v>0</v>
          </cell>
          <cell r="T18" t="str">
            <v>0</v>
          </cell>
          <cell r="U18">
            <v>164.47473118279569</v>
          </cell>
          <cell r="V18">
            <v>164.47473118279569</v>
          </cell>
          <cell r="W18">
            <v>90605</v>
          </cell>
          <cell r="X18">
            <v>17.441642293471663</v>
          </cell>
          <cell r="Y18">
            <v>12926141.473118279</v>
          </cell>
        </row>
        <row r="19">
          <cell r="B19" t="str">
            <v>Калужская область</v>
          </cell>
          <cell r="C19" t="str">
            <v>-</v>
          </cell>
          <cell r="D19" t="str">
            <v>-</v>
          </cell>
          <cell r="E19">
            <v>4.4921073998721237E-3</v>
          </cell>
          <cell r="F19">
            <v>3.1515598366566844E-3</v>
          </cell>
          <cell r="G19">
            <v>7.6436672365288076E-3</v>
          </cell>
          <cell r="H19" t="str">
            <v>-</v>
          </cell>
          <cell r="I19" t="str">
            <v>-</v>
          </cell>
          <cell r="J19">
            <v>4.4921073998721228E-3</v>
          </cell>
          <cell r="K19">
            <v>3.1515598366566844E-3</v>
          </cell>
          <cell r="L19">
            <v>7.6436672365288068E-3</v>
          </cell>
          <cell r="O19">
            <v>722830</v>
          </cell>
          <cell r="P19">
            <v>507121</v>
          </cell>
          <cell r="Q19">
            <v>1229951</v>
          </cell>
          <cell r="R19" t="str">
            <v>0</v>
          </cell>
          <cell r="S19" t="str">
            <v>0</v>
          </cell>
          <cell r="T19">
            <v>1117.2775537634407</v>
          </cell>
          <cell r="U19">
            <v>783.85638440860214</v>
          </cell>
          <cell r="V19">
            <v>1901.1339381720427</v>
          </cell>
          <cell r="W19">
            <v>1287251</v>
          </cell>
          <cell r="X19">
            <v>-4.4513463186278361</v>
          </cell>
          <cell r="Y19">
            <v>14049684.473118279</v>
          </cell>
        </row>
        <row r="20">
          <cell r="B20" t="str">
            <v>Кемеровская область</v>
          </cell>
          <cell r="C20" t="str">
            <v>-</v>
          </cell>
          <cell r="D20" t="str">
            <v>-</v>
          </cell>
          <cell r="E20">
            <v>1.1416414748381069E-2</v>
          </cell>
          <cell r="F20">
            <v>2.5692259105639412E-3</v>
          </cell>
          <cell r="G20">
            <v>1.398564065894501E-2</v>
          </cell>
          <cell r="H20" t="str">
            <v>-</v>
          </cell>
          <cell r="I20" t="str">
            <v>-</v>
          </cell>
          <cell r="J20">
            <v>1.1416414748381065E-2</v>
          </cell>
          <cell r="K20">
            <v>2.5692259105639412E-3</v>
          </cell>
          <cell r="L20">
            <v>1.3985640658945007E-2</v>
          </cell>
          <cell r="O20">
            <v>1837028</v>
          </cell>
          <cell r="P20">
            <v>413417</v>
          </cell>
          <cell r="Q20">
            <v>2250445</v>
          </cell>
          <cell r="R20" t="str">
            <v>0</v>
          </cell>
          <cell r="S20" t="str">
            <v>0</v>
          </cell>
          <cell r="T20">
            <v>2839.4922043010747</v>
          </cell>
          <cell r="U20">
            <v>639.01821236559135</v>
          </cell>
          <cell r="V20">
            <v>3478.5104166666661</v>
          </cell>
          <cell r="W20">
            <v>2463590</v>
          </cell>
          <cell r="X20">
            <v>-8.6518048863650208</v>
          </cell>
          <cell r="Y20">
            <v>20700149.91263441</v>
          </cell>
        </row>
        <row r="21">
          <cell r="B21" t="str">
            <v>Костромская область</v>
          </cell>
          <cell r="C21" t="str">
            <v>-</v>
          </cell>
          <cell r="D21" t="str">
            <v>-</v>
          </cell>
          <cell r="E21">
            <v>7.6281244939654393E-4</v>
          </cell>
          <cell r="F21">
            <v>1.7779381127366266E-3</v>
          </cell>
          <cell r="G21">
            <v>2.5407505621331703E-3</v>
          </cell>
          <cell r="H21" t="str">
            <v>-</v>
          </cell>
          <cell r="I21" t="str">
            <v>-</v>
          </cell>
          <cell r="J21">
            <v>7.6281244939654371E-4</v>
          </cell>
          <cell r="K21">
            <v>1.7779381127366262E-3</v>
          </cell>
          <cell r="L21">
            <v>2.5407505621331699E-3</v>
          </cell>
          <cell r="O21">
            <v>122745</v>
          </cell>
          <cell r="P21">
            <v>286090</v>
          </cell>
          <cell r="Q21">
            <v>408835</v>
          </cell>
          <cell r="R21" t="str">
            <v>0</v>
          </cell>
          <cell r="S21" t="str">
            <v>0</v>
          </cell>
          <cell r="T21">
            <v>189.726814516129</v>
          </cell>
          <cell r="U21">
            <v>442.20900537634401</v>
          </cell>
          <cell r="V21">
            <v>631.93581989247298</v>
          </cell>
          <cell r="W21">
            <v>458540</v>
          </cell>
          <cell r="X21">
            <v>-10.839839490556985</v>
          </cell>
          <cell r="Y21">
            <v>4543839.9347446235</v>
          </cell>
        </row>
        <row r="22">
          <cell r="B22" t="str">
            <v>Курганская область</v>
          </cell>
          <cell r="C22" t="str">
            <v>-</v>
          </cell>
          <cell r="D22" t="str">
            <v>-</v>
          </cell>
          <cell r="E22">
            <v>4.1825514023415417E-3</v>
          </cell>
          <cell r="F22">
            <v>1.9259204341756304E-3</v>
          </cell>
          <cell r="G22">
            <v>6.1084718365171722E-3</v>
          </cell>
          <cell r="H22" t="str">
            <v>-</v>
          </cell>
          <cell r="I22" t="str">
            <v>-</v>
          </cell>
          <cell r="J22">
            <v>4.1825514023415417E-3</v>
          </cell>
          <cell r="K22">
            <v>1.9259204341756301E-3</v>
          </cell>
          <cell r="L22">
            <v>6.1084718365171714E-3</v>
          </cell>
          <cell r="O22">
            <v>673019</v>
          </cell>
          <cell r="P22">
            <v>309902</v>
          </cell>
          <cell r="Q22">
            <v>982921</v>
          </cell>
          <cell r="R22" t="str">
            <v>0</v>
          </cell>
          <cell r="S22" t="str">
            <v>0</v>
          </cell>
          <cell r="T22">
            <v>1040.2847446236558</v>
          </cell>
          <cell r="U22">
            <v>479.015188172043</v>
          </cell>
          <cell r="V22">
            <v>1519.2999327956989</v>
          </cell>
          <cell r="W22">
            <v>1072072</v>
          </cell>
          <cell r="X22">
            <v>-8.3157661052615861</v>
          </cell>
          <cell r="Y22">
            <v>10660657.947580645</v>
          </cell>
        </row>
        <row r="23">
          <cell r="B23" t="str">
            <v>Курская область</v>
          </cell>
          <cell r="C23" t="str">
            <v>-</v>
          </cell>
          <cell r="D23" t="str">
            <v>-</v>
          </cell>
          <cell r="E23">
            <v>3.3936438005965023E-3</v>
          </cell>
          <cell r="F23">
            <v>3.0730879412757717E-3</v>
          </cell>
          <cell r="G23">
            <v>6.4667317418722736E-3</v>
          </cell>
          <cell r="H23" t="str">
            <v>-</v>
          </cell>
          <cell r="I23" t="str">
            <v>-</v>
          </cell>
          <cell r="J23">
            <v>3.3936438005965023E-3</v>
          </cell>
          <cell r="K23">
            <v>3.0730879412757713E-3</v>
          </cell>
          <cell r="L23">
            <v>6.4667317418722736E-3</v>
          </cell>
          <cell r="O23">
            <v>546075</v>
          </cell>
          <cell r="P23">
            <v>494494</v>
          </cell>
          <cell r="Q23">
            <v>1040569</v>
          </cell>
          <cell r="R23" t="str">
            <v>0</v>
          </cell>
          <cell r="S23" t="str">
            <v>0</v>
          </cell>
          <cell r="T23">
            <v>844.06754032258061</v>
          </cell>
          <cell r="U23">
            <v>764.33884408602148</v>
          </cell>
          <cell r="V23">
            <v>1608.4063844086022</v>
          </cell>
          <cell r="W23">
            <v>1151533</v>
          </cell>
          <cell r="X23">
            <v>-9.636198007351938</v>
          </cell>
          <cell r="Y23">
            <v>11873804.465524193</v>
          </cell>
        </row>
        <row r="24">
          <cell r="B24" t="str">
            <v>Ленинградская область</v>
          </cell>
          <cell r="C24" t="str">
            <v>-</v>
          </cell>
          <cell r="D24" t="str">
            <v>-</v>
          </cell>
          <cell r="E24">
            <v>1.3674164346559537E-2</v>
          </cell>
          <cell r="F24">
            <v>9.1956110136729025E-3</v>
          </cell>
          <cell r="G24">
            <v>2.286977536023244E-2</v>
          </cell>
          <cell r="H24" t="str">
            <v>-</v>
          </cell>
          <cell r="I24" t="str">
            <v>-</v>
          </cell>
          <cell r="J24">
            <v>1.3674164346559537E-2</v>
          </cell>
          <cell r="K24">
            <v>9.1956110136729007E-3</v>
          </cell>
          <cell r="L24">
            <v>2.2869775360232436E-2</v>
          </cell>
          <cell r="O24">
            <v>2200325</v>
          </cell>
          <cell r="P24">
            <v>1479676</v>
          </cell>
          <cell r="Q24">
            <v>3680001</v>
          </cell>
          <cell r="R24" t="str">
            <v>0</v>
          </cell>
          <cell r="S24" t="str">
            <v>0</v>
          </cell>
          <cell r="T24">
            <v>3401.0399865591398</v>
          </cell>
          <cell r="U24">
            <v>2287.1336021505372</v>
          </cell>
          <cell r="V24">
            <v>5688.1735887096766</v>
          </cell>
          <cell r="W24">
            <v>3848324</v>
          </cell>
          <cell r="X24">
            <v>-4.3739300537064967</v>
          </cell>
          <cell r="Y24">
            <v>38054384.68333333</v>
          </cell>
        </row>
        <row r="25">
          <cell r="B25" t="str">
            <v>Липецкая область</v>
          </cell>
          <cell r="C25">
            <v>1.1145345837893646E-3</v>
          </cell>
          <cell r="D25">
            <v>4.330962531952026E-5</v>
          </cell>
          <cell r="E25">
            <v>3.1407029109236954E-3</v>
          </cell>
          <cell r="F25">
            <v>3.4076577488093766E-3</v>
          </cell>
          <cell r="G25">
            <v>7.7062048688419562E-3</v>
          </cell>
          <cell r="H25">
            <v>1.1145345837893646E-3</v>
          </cell>
          <cell r="I25">
            <v>4.3309625319520253E-5</v>
          </cell>
          <cell r="J25">
            <v>3.1407029109236945E-3</v>
          </cell>
          <cell r="K25">
            <v>3.4076577488093758E-3</v>
          </cell>
          <cell r="L25">
            <v>7.7062048688419562E-3</v>
          </cell>
          <cell r="M25">
            <v>179341</v>
          </cell>
          <cell r="N25">
            <v>6969</v>
          </cell>
          <cell r="O25">
            <v>505374</v>
          </cell>
          <cell r="P25">
            <v>548330</v>
          </cell>
          <cell r="Q25">
            <v>1240014</v>
          </cell>
          <cell r="R25">
            <v>277.20719086021506</v>
          </cell>
          <cell r="S25">
            <v>10.771975806451612</v>
          </cell>
          <cell r="T25">
            <v>781.15604838709669</v>
          </cell>
          <cell r="U25">
            <v>847.55309139784936</v>
          </cell>
          <cell r="V25">
            <v>1916.6883064516128</v>
          </cell>
          <cell r="W25">
            <v>1288567</v>
          </cell>
          <cell r="X25">
            <v>-3.767984125000873</v>
          </cell>
          <cell r="Y25">
            <v>12485181.563172042</v>
          </cell>
        </row>
        <row r="26">
          <cell r="B26" t="str">
            <v>Московская область</v>
          </cell>
          <cell r="C26" t="str">
            <v>-</v>
          </cell>
          <cell r="D26">
            <v>5.2389172254779135E-5</v>
          </cell>
          <cell r="E26">
            <v>3.1122847369157883E-2</v>
          </cell>
          <cell r="F26">
            <v>1.7907520195304734E-2</v>
          </cell>
          <cell r="G26">
            <v>4.9082756736717401E-2</v>
          </cell>
          <cell r="H26" t="str">
            <v>-</v>
          </cell>
          <cell r="I26">
            <v>5.2389172254779128E-5</v>
          </cell>
          <cell r="J26">
            <v>3.1122847369157883E-2</v>
          </cell>
          <cell r="K26">
            <v>1.790752019530473E-2</v>
          </cell>
          <cell r="L26">
            <v>4.9082756736717387E-2</v>
          </cell>
          <cell r="N26">
            <v>8430</v>
          </cell>
          <cell r="O26">
            <v>5008012</v>
          </cell>
          <cell r="P26">
            <v>2881519</v>
          </cell>
          <cell r="Q26">
            <v>7897961</v>
          </cell>
          <cell r="R26" t="str">
            <v>0</v>
          </cell>
          <cell r="S26">
            <v>13.03024193548387</v>
          </cell>
          <cell r="T26">
            <v>7740.87876344086</v>
          </cell>
          <cell r="U26">
            <v>4453.9608198924725</v>
          </cell>
          <cell r="V26">
            <v>12207.869825268815</v>
          </cell>
          <cell r="W26">
            <v>8487289</v>
          </cell>
          <cell r="X26">
            <v>-6.9436542104316228</v>
          </cell>
          <cell r="Y26">
            <v>76239065.451344088</v>
          </cell>
        </row>
        <row r="27">
          <cell r="B27" t="str">
            <v>Мурманская область</v>
          </cell>
          <cell r="C27" t="str">
            <v>-</v>
          </cell>
          <cell r="D27">
            <v>2.7225341537849552E-3</v>
          </cell>
          <cell r="E27">
            <v>3.9650337963997237E-3</v>
          </cell>
          <cell r="F27">
            <v>2.9892341926122203E-3</v>
          </cell>
          <cell r="G27">
            <v>9.6768021427968993E-3</v>
          </cell>
          <cell r="H27" t="str">
            <v>-</v>
          </cell>
          <cell r="I27">
            <v>2.7225341537849552E-3</v>
          </cell>
          <cell r="J27">
            <v>3.9650337963997237E-3</v>
          </cell>
          <cell r="K27">
            <v>2.9892341926122203E-3</v>
          </cell>
          <cell r="L27">
            <v>9.6768021427968993E-3</v>
          </cell>
          <cell r="N27">
            <v>438086</v>
          </cell>
          <cell r="O27">
            <v>638018</v>
          </cell>
          <cell r="P27">
            <v>481001</v>
          </cell>
          <cell r="Q27">
            <v>1557105</v>
          </cell>
          <cell r="R27" t="str">
            <v>0</v>
          </cell>
          <cell r="S27">
            <v>677.14905913978498</v>
          </cell>
          <cell r="T27">
            <v>986.18373655913967</v>
          </cell>
          <cell r="U27">
            <v>743.48272849462364</v>
          </cell>
          <cell r="V27">
            <v>2406.8155241935483</v>
          </cell>
          <cell r="W27">
            <v>1682520</v>
          </cell>
          <cell r="X27">
            <v>-7.4539975750659719</v>
          </cell>
          <cell r="Y27">
            <v>7034532.0136424731</v>
          </cell>
        </row>
        <row r="28">
          <cell r="B28" t="str">
            <v>Нижегородская область</v>
          </cell>
          <cell r="C28">
            <v>2.984877750174427E-4</v>
          </cell>
          <cell r="D28" t="str">
            <v>-</v>
          </cell>
          <cell r="E28">
            <v>1.3013669255644926E-2</v>
          </cell>
          <cell r="F28">
            <v>3.8418353443500511E-3</v>
          </cell>
          <cell r="G28">
            <v>1.715399237501242E-2</v>
          </cell>
          <cell r="H28">
            <v>2.9848777501744264E-4</v>
          </cell>
          <cell r="I28" t="str">
            <v>-</v>
          </cell>
          <cell r="J28">
            <v>1.3013669255644924E-2</v>
          </cell>
          <cell r="K28">
            <v>3.8418353443500507E-3</v>
          </cell>
          <cell r="L28">
            <v>1.715399237501242E-2</v>
          </cell>
          <cell r="M28">
            <v>48030</v>
          </cell>
          <cell r="O28">
            <v>2094044</v>
          </cell>
          <cell r="P28">
            <v>618194</v>
          </cell>
          <cell r="Q28">
            <v>2760268</v>
          </cell>
          <cell r="R28">
            <v>74.239919354838705</v>
          </cell>
          <cell r="S28" t="str">
            <v>0</v>
          </cell>
          <cell r="T28">
            <v>3236.7615591397848</v>
          </cell>
          <cell r="U28">
            <v>955.54180107526872</v>
          </cell>
          <cell r="V28">
            <v>4266.5432795698925</v>
          </cell>
          <cell r="W28">
            <v>3166731</v>
          </cell>
          <cell r="X28">
            <v>-12.83541292266378</v>
          </cell>
          <cell r="Y28">
            <v>35824862.899677426</v>
          </cell>
        </row>
        <row r="29">
          <cell r="B29" t="str">
            <v>Новгородская область</v>
          </cell>
          <cell r="C29">
            <v>4.5454287638040337E-3</v>
          </cell>
          <cell r="D29">
            <v>5.1276756853402448E-5</v>
          </cell>
          <cell r="E29">
            <v>2.6314590269292271E-3</v>
          </cell>
          <cell r="F29">
            <v>2.3924015786344951E-3</v>
          </cell>
          <cell r="G29">
            <v>9.6205661262211591E-3</v>
          </cell>
          <cell r="H29">
            <v>4.5454287638040337E-3</v>
          </cell>
          <cell r="I29">
            <v>5.1276756853402442E-5</v>
          </cell>
          <cell r="J29">
            <v>2.6314590269292267E-3</v>
          </cell>
          <cell r="K29">
            <v>2.3924015786344946E-3</v>
          </cell>
          <cell r="L29">
            <v>9.6205661262211556E-3</v>
          </cell>
          <cell r="M29">
            <v>731410</v>
          </cell>
          <cell r="N29">
            <v>8251</v>
          </cell>
          <cell r="O29">
            <v>423431</v>
          </cell>
          <cell r="P29">
            <v>384964</v>
          </cell>
          <cell r="Q29">
            <v>1548056</v>
          </cell>
          <cell r="R29">
            <v>1130.5396505376343</v>
          </cell>
          <cell r="S29">
            <v>12.753561827956988</v>
          </cell>
          <cell r="T29">
            <v>654.49684139784938</v>
          </cell>
          <cell r="U29">
            <v>595.03844086021491</v>
          </cell>
          <cell r="V29">
            <v>2392.8284946236554</v>
          </cell>
          <cell r="W29">
            <v>1720555</v>
          </cell>
          <cell r="X29">
            <v>-10.025776566282392</v>
          </cell>
          <cell r="Y29">
            <v>18030144.805241935</v>
          </cell>
        </row>
        <row r="30">
          <cell r="B30" t="str">
            <v>Новосибирская область</v>
          </cell>
          <cell r="C30" t="str">
            <v>-</v>
          </cell>
          <cell r="D30" t="str">
            <v>-</v>
          </cell>
          <cell r="E30">
            <v>2.1869278891612138E-3</v>
          </cell>
          <cell r="F30">
            <v>2.4034014404246446E-3</v>
          </cell>
          <cell r="G30">
            <v>4.5903293295858584E-3</v>
          </cell>
          <cell r="H30" t="str">
            <v>-</v>
          </cell>
          <cell r="I30" t="str">
            <v>-</v>
          </cell>
          <cell r="J30">
            <v>2.1869278891612134E-3</v>
          </cell>
          <cell r="K30">
            <v>2.4034014404246441E-3</v>
          </cell>
          <cell r="L30">
            <v>4.5903293295858575E-3</v>
          </cell>
          <cell r="O30">
            <v>351901</v>
          </cell>
          <cell r="P30">
            <v>386734</v>
          </cell>
          <cell r="Q30">
            <v>738635</v>
          </cell>
          <cell r="R30" t="str">
            <v>0</v>
          </cell>
          <cell r="S30" t="str">
            <v>0</v>
          </cell>
          <cell r="T30">
            <v>543.93299731182788</v>
          </cell>
          <cell r="U30">
            <v>597.77432795698917</v>
          </cell>
          <cell r="V30">
            <v>1141.7073252688169</v>
          </cell>
          <cell r="W30">
            <v>846641</v>
          </cell>
          <cell r="X30">
            <v>-12.757000901208423</v>
          </cell>
          <cell r="Y30">
            <v>4458522.3627688177</v>
          </cell>
        </row>
        <row r="31">
          <cell r="B31" t="str">
            <v>Омская область</v>
          </cell>
          <cell r="C31">
            <v>1.6823884658306682E-3</v>
          </cell>
          <cell r="D31" t="str">
            <v>-</v>
          </cell>
          <cell r="E31">
            <v>1.0517241300453757E-2</v>
          </cell>
          <cell r="F31">
            <v>4.3406262523382868E-3</v>
          </cell>
          <cell r="G31">
            <v>1.6540256018622714E-2</v>
          </cell>
          <cell r="H31">
            <v>1.682388465830668E-3</v>
          </cell>
          <cell r="I31" t="str">
            <v>-</v>
          </cell>
          <cell r="J31">
            <v>1.0517241300453756E-2</v>
          </cell>
          <cell r="K31">
            <v>4.3406262523382868E-3</v>
          </cell>
          <cell r="L31">
            <v>1.6540256018622711E-2</v>
          </cell>
          <cell r="M31">
            <v>270715</v>
          </cell>
          <cell r="O31">
            <v>1692341</v>
          </cell>
          <cell r="P31">
            <v>698455</v>
          </cell>
          <cell r="Q31">
            <v>2661511</v>
          </cell>
          <cell r="R31">
            <v>418.44388440860212</v>
          </cell>
          <cell r="S31" t="str">
            <v>0</v>
          </cell>
          <cell r="T31">
            <v>2615.8496639784944</v>
          </cell>
          <cell r="U31">
            <v>1079.6011424731182</v>
          </cell>
          <cell r="V31">
            <v>4113.8946908602147</v>
          </cell>
          <cell r="W31">
            <v>3044820</v>
          </cell>
          <cell r="X31">
            <v>-12.588888669937795</v>
          </cell>
          <cell r="Y31">
            <v>30027937.318817206</v>
          </cell>
        </row>
        <row r="32">
          <cell r="B32" t="str">
            <v>Оренбургская область</v>
          </cell>
          <cell r="C32" t="str">
            <v>-</v>
          </cell>
          <cell r="D32">
            <v>1.6916668803237151E-3</v>
          </cell>
          <cell r="E32">
            <v>9.5135318778529435E-3</v>
          </cell>
          <cell r="F32">
            <v>4.0127165310949219E-3</v>
          </cell>
          <cell r="G32">
            <v>1.5217915289271581E-2</v>
          </cell>
          <cell r="H32" t="str">
            <v>-</v>
          </cell>
          <cell r="I32">
            <v>1.6916668803237151E-3</v>
          </cell>
          <cell r="J32">
            <v>9.5135318778529418E-3</v>
          </cell>
          <cell r="K32">
            <v>4.012716531094921E-3</v>
          </cell>
          <cell r="L32">
            <v>1.5217915289271579E-2</v>
          </cell>
          <cell r="N32">
            <v>272208</v>
          </cell>
          <cell r="O32">
            <v>1530833</v>
          </cell>
          <cell r="P32">
            <v>645690.68189551996</v>
          </cell>
          <cell r="Q32">
            <v>2448731.6818955201</v>
          </cell>
          <cell r="R32" t="str">
            <v>0</v>
          </cell>
          <cell r="S32">
            <v>420.7516129032258</v>
          </cell>
          <cell r="T32">
            <v>2366.2069220430108</v>
          </cell>
          <cell r="U32">
            <v>998.04339271484923</v>
          </cell>
          <cell r="V32">
            <v>3785.001927661086</v>
          </cell>
          <cell r="W32">
            <v>2345034</v>
          </cell>
          <cell r="X32">
            <v>4.4220118725579276</v>
          </cell>
          <cell r="Y32">
            <v>23258588.514019176</v>
          </cell>
        </row>
        <row r="33">
          <cell r="B33" t="str">
            <v>Орловская область</v>
          </cell>
          <cell r="C33">
            <v>2.3706690833349741E-3</v>
          </cell>
          <cell r="D33" t="str">
            <v>-</v>
          </cell>
          <cell r="E33">
            <v>3.4722151297563093E-3</v>
          </cell>
          <cell r="F33">
            <v>2.92874116737758E-3</v>
          </cell>
          <cell r="G33">
            <v>8.7716253804688629E-3</v>
          </cell>
          <cell r="H33">
            <v>2.3706690833349741E-3</v>
          </cell>
          <cell r="I33" t="str">
            <v>-</v>
          </cell>
          <cell r="J33">
            <v>3.4722151297563093E-3</v>
          </cell>
          <cell r="K33">
            <v>2.9287411673775791E-3</v>
          </cell>
          <cell r="L33">
            <v>8.7716253804688629E-3</v>
          </cell>
          <cell r="M33">
            <v>381467</v>
          </cell>
          <cell r="O33">
            <v>558718</v>
          </cell>
          <cell r="P33">
            <v>471267</v>
          </cell>
          <cell r="Q33">
            <v>1411452</v>
          </cell>
          <cell r="R33">
            <v>589.63313172043013</v>
          </cell>
          <cell r="S33" t="str">
            <v>0</v>
          </cell>
          <cell r="T33">
            <v>863.60981182795695</v>
          </cell>
          <cell r="U33">
            <v>728.43689516129018</v>
          </cell>
          <cell r="V33">
            <v>2181.6798387096774</v>
          </cell>
          <cell r="W33">
            <v>1496520</v>
          </cell>
          <cell r="X33">
            <v>-5.6843877796487847</v>
          </cell>
          <cell r="Y33">
            <v>15790878.24764785</v>
          </cell>
        </row>
        <row r="34">
          <cell r="B34" t="str">
            <v>Пензенская область</v>
          </cell>
          <cell r="C34">
            <v>2.8999861614436699E-3</v>
          </cell>
          <cell r="D34" t="str">
            <v>-</v>
          </cell>
          <cell r="E34">
            <v>6.9830664972241208E-3</v>
          </cell>
          <cell r="F34">
            <v>3.5205648047435196E-3</v>
          </cell>
          <cell r="G34">
            <v>1.3403617463411311E-2</v>
          </cell>
          <cell r="H34">
            <v>2.8999861614436694E-3</v>
          </cell>
          <cell r="I34" t="str">
            <v>-</v>
          </cell>
          <cell r="J34">
            <v>6.9830664972241208E-3</v>
          </cell>
          <cell r="K34">
            <v>3.5205648047435191E-3</v>
          </cell>
          <cell r="L34">
            <v>1.3403617463411309E-2</v>
          </cell>
          <cell r="M34">
            <v>466640</v>
          </cell>
          <cell r="O34">
            <v>1123653</v>
          </cell>
          <cell r="P34">
            <v>566498</v>
          </cell>
          <cell r="Q34">
            <v>2156791</v>
          </cell>
          <cell r="R34">
            <v>721.28494623655911</v>
          </cell>
          <cell r="S34" t="str">
            <v>0</v>
          </cell>
          <cell r="T34">
            <v>1736.8292338709678</v>
          </cell>
          <cell r="U34">
            <v>875.63534946236553</v>
          </cell>
          <cell r="V34">
            <v>3333.7495295698923</v>
          </cell>
          <cell r="W34">
            <v>2494818</v>
          </cell>
          <cell r="X34">
            <v>-13.549164708608002</v>
          </cell>
          <cell r="Y34">
            <v>22985609.266061828</v>
          </cell>
        </row>
        <row r="35">
          <cell r="B35" t="str">
            <v>Пермский край</v>
          </cell>
          <cell r="C35">
            <v>3.7039082638017037E-5</v>
          </cell>
          <cell r="D35" t="str">
            <v>-</v>
          </cell>
          <cell r="E35">
            <v>1.6210459032476022E-2</v>
          </cell>
          <cell r="F35">
            <v>8.3063436559679075E-3</v>
          </cell>
          <cell r="G35">
            <v>2.4553841771081945E-2</v>
          </cell>
          <cell r="H35">
            <v>3.7039082638017037E-5</v>
          </cell>
          <cell r="I35" t="str">
            <v>-</v>
          </cell>
          <cell r="J35">
            <v>1.6210459032476018E-2</v>
          </cell>
          <cell r="K35">
            <v>8.3063436559679057E-3</v>
          </cell>
          <cell r="L35">
            <v>2.4553841771081941E-2</v>
          </cell>
          <cell r="M35">
            <v>5960</v>
          </cell>
          <cell r="O35">
            <v>2608443</v>
          </cell>
          <cell r="P35">
            <v>1336583</v>
          </cell>
          <cell r="Q35">
            <v>3950986</v>
          </cell>
          <cell r="R35">
            <v>9.2123655913978499</v>
          </cell>
          <cell r="S35" t="str">
            <v>0</v>
          </cell>
          <cell r="T35">
            <v>4031.8675403225802</v>
          </cell>
          <cell r="U35">
            <v>2065.9549059139781</v>
          </cell>
          <cell r="V35">
            <v>6107.0348118279562</v>
          </cell>
          <cell r="W35">
            <v>4449568</v>
          </cell>
          <cell r="X35">
            <v>-11.205177671180664</v>
          </cell>
          <cell r="Y35">
            <v>44379559.688709676</v>
          </cell>
        </row>
        <row r="36">
          <cell r="B36" t="str">
            <v>Псковская область</v>
          </cell>
          <cell r="C36">
            <v>3.8064493482861474E-5</v>
          </cell>
          <cell r="D36" t="str">
            <v>-</v>
          </cell>
          <cell r="E36">
            <v>4.3563492186259019E-3</v>
          </cell>
          <cell r="F36">
            <v>3.6449564621399205E-3</v>
          </cell>
          <cell r="G36">
            <v>8.0393701742486837E-3</v>
          </cell>
          <cell r="H36">
            <v>3.8064493482861467E-5</v>
          </cell>
          <cell r="I36" t="str">
            <v>-</v>
          </cell>
          <cell r="J36">
            <v>4.356349218625901E-3</v>
          </cell>
          <cell r="K36">
            <v>3.6449564621399201E-3</v>
          </cell>
          <cell r="L36">
            <v>8.039370174248682E-3</v>
          </cell>
          <cell r="M36">
            <v>6125</v>
          </cell>
          <cell r="O36">
            <v>700985</v>
          </cell>
          <cell r="P36">
            <v>586514</v>
          </cell>
          <cell r="Q36">
            <v>1293624</v>
          </cell>
          <cell r="R36">
            <v>9.4674059139784941</v>
          </cell>
          <cell r="S36" t="str">
            <v>0</v>
          </cell>
          <cell r="T36">
            <v>1083.5117607526881</v>
          </cell>
          <cell r="U36">
            <v>906.57405913978494</v>
          </cell>
          <cell r="V36">
            <v>1999.5532258064513</v>
          </cell>
          <cell r="W36">
            <v>1302503</v>
          </cell>
          <cell r="X36">
            <v>-0.6816874893954179</v>
          </cell>
          <cell r="Y36">
            <v>12046586.455107527</v>
          </cell>
        </row>
        <row r="37">
          <cell r="B37" t="str">
            <v>Республика Башкортостан</v>
          </cell>
          <cell r="C37">
            <v>3.1973615210597358E-3</v>
          </cell>
          <cell r="D37">
            <v>5.2924871738570592E-4</v>
          </cell>
          <cell r="E37">
            <v>2.245634835142471E-2</v>
          </cell>
          <cell r="F37">
            <v>8.5282301335698803E-3</v>
          </cell>
          <cell r="G37">
            <v>3.4711188723440027E-2</v>
          </cell>
          <cell r="H37">
            <v>3.1973615210597354E-3</v>
          </cell>
          <cell r="I37">
            <v>5.2924871738570581E-4</v>
          </cell>
          <cell r="J37">
            <v>2.2456348351424706E-2</v>
          </cell>
          <cell r="K37">
            <v>8.5282301335698786E-3</v>
          </cell>
          <cell r="L37">
            <v>3.4711188723440027E-2</v>
          </cell>
          <cell r="M37">
            <v>514491</v>
          </cell>
          <cell r="N37">
            <v>85162</v>
          </cell>
          <cell r="O37">
            <v>3613476</v>
          </cell>
          <cell r="P37">
            <v>1372287</v>
          </cell>
          <cell r="Q37">
            <v>5585416</v>
          </cell>
          <cell r="R37">
            <v>795.24818548387088</v>
          </cell>
          <cell r="S37">
            <v>131.63481182795698</v>
          </cell>
          <cell r="T37">
            <v>5585.3459677419351</v>
          </cell>
          <cell r="U37">
            <v>2121.1425403225803</v>
          </cell>
          <cell r="V37">
            <v>8633.3715053763444</v>
          </cell>
          <cell r="W37">
            <v>6107140</v>
          </cell>
          <cell r="X37">
            <v>-8.5428531194634481</v>
          </cell>
          <cell r="Y37">
            <v>62518948.200403228</v>
          </cell>
        </row>
        <row r="38">
          <cell r="B38" t="str">
            <v>Республика Кабардино-Балкарская</v>
          </cell>
          <cell r="C38" t="str">
            <v>-</v>
          </cell>
          <cell r="D38" t="str">
            <v>-</v>
          </cell>
          <cell r="E38">
            <v>1.9875010163669239E-3</v>
          </cell>
          <cell r="F38">
            <v>3.6050959460257861E-4</v>
          </cell>
          <cell r="G38">
            <v>2.3480106109695026E-3</v>
          </cell>
          <cell r="H38" t="str">
            <v>-</v>
          </cell>
          <cell r="I38" t="str">
            <v>-</v>
          </cell>
          <cell r="J38">
            <v>1.9875010163669239E-3</v>
          </cell>
          <cell r="K38">
            <v>3.6050959460257856E-4</v>
          </cell>
          <cell r="L38">
            <v>2.3480106109695026E-3</v>
          </cell>
          <cell r="O38">
            <v>319811</v>
          </cell>
          <cell r="P38">
            <v>58010</v>
          </cell>
          <cell r="Q38">
            <v>377821</v>
          </cell>
          <cell r="R38" t="str">
            <v>0</v>
          </cell>
          <cell r="S38" t="str">
            <v>0</v>
          </cell>
          <cell r="T38">
            <v>494.33151881720431</v>
          </cell>
          <cell r="U38">
            <v>89.665994623655905</v>
          </cell>
          <cell r="V38">
            <v>583.99751344086019</v>
          </cell>
          <cell r="W38">
            <v>419367</v>
          </cell>
          <cell r="X38">
            <v>-9.9068357786854957</v>
          </cell>
          <cell r="Y38">
            <v>4248236.8864919357</v>
          </cell>
        </row>
        <row r="39">
          <cell r="B39" t="str">
            <v>Республика Калмыкия</v>
          </cell>
          <cell r="C39">
            <v>7.6755419772755172E-4</v>
          </cell>
          <cell r="D39" t="str">
            <v>-</v>
          </cell>
          <cell r="E39">
            <v>4.6702181563160108E-4</v>
          </cell>
          <cell r="F39">
            <v>5.7714472575671214E-4</v>
          </cell>
          <cell r="G39">
            <v>1.811720739115865E-3</v>
          </cell>
          <cell r="H39">
            <v>7.6755419772755161E-4</v>
          </cell>
          <cell r="I39" t="str">
            <v>-</v>
          </cell>
          <cell r="J39">
            <v>4.6702181563160102E-4</v>
          </cell>
          <cell r="K39">
            <v>5.7714472575671203E-4</v>
          </cell>
          <cell r="L39">
            <v>1.8117207391158648E-3</v>
          </cell>
          <cell r="M39">
            <v>123508</v>
          </cell>
          <cell r="O39">
            <v>75149</v>
          </cell>
          <cell r="P39">
            <v>92869</v>
          </cell>
          <cell r="Q39">
            <v>291526</v>
          </cell>
          <cell r="R39">
            <v>190.9061827956989</v>
          </cell>
          <cell r="S39" t="str">
            <v>0</v>
          </cell>
          <cell r="T39">
            <v>116.15772849462364</v>
          </cell>
          <cell r="U39">
            <v>143.5475134408602</v>
          </cell>
          <cell r="V39">
            <v>450.61142473118275</v>
          </cell>
          <cell r="W39">
            <v>316962</v>
          </cell>
          <cell r="X39">
            <v>-8.0249367432058101</v>
          </cell>
          <cell r="Y39">
            <v>3744788.9885861296</v>
          </cell>
        </row>
        <row r="40">
          <cell r="B40" t="str">
            <v>Республика Карачаево-Черкесская</v>
          </cell>
          <cell r="C40" t="str">
            <v>-</v>
          </cell>
          <cell r="D40" t="str">
            <v>-</v>
          </cell>
          <cell r="E40">
            <v>1.2181010791186522E-3</v>
          </cell>
          <cell r="F40">
            <v>2.2587004336891431E-4</v>
          </cell>
          <cell r="G40">
            <v>1.4439711224875666E-3</v>
          </cell>
          <cell r="H40" t="str">
            <v>-</v>
          </cell>
          <cell r="I40" t="str">
            <v>-</v>
          </cell>
          <cell r="J40">
            <v>1.2181010791186522E-3</v>
          </cell>
          <cell r="K40">
            <v>2.2587004336891429E-4</v>
          </cell>
          <cell r="L40">
            <v>1.4439711224875664E-3</v>
          </cell>
          <cell r="O40">
            <v>196006</v>
          </cell>
          <cell r="P40">
            <v>36345</v>
          </cell>
          <cell r="Q40">
            <v>232351</v>
          </cell>
          <cell r="R40" t="str">
            <v>0</v>
          </cell>
          <cell r="S40" t="str">
            <v>0</v>
          </cell>
          <cell r="T40">
            <v>302.96626344086019</v>
          </cell>
          <cell r="U40">
            <v>56.178427419354833</v>
          </cell>
          <cell r="V40">
            <v>359.14469086021501</v>
          </cell>
          <cell r="W40">
            <v>251019</v>
          </cell>
          <cell r="X40">
            <v>-7.436887247578869</v>
          </cell>
          <cell r="Y40">
            <v>2927308.2784086028</v>
          </cell>
        </row>
        <row r="41">
          <cell r="B41" t="str">
            <v>Республика Карелия</v>
          </cell>
          <cell r="C41" t="str">
            <v>-</v>
          </cell>
          <cell r="D41">
            <v>8.5765363062788248E-4</v>
          </cell>
          <cell r="E41">
            <v>4.7902347274410752E-3</v>
          </cell>
          <cell r="F41">
            <v>4.9641444067266907E-3</v>
          </cell>
          <cell r="G41">
            <v>1.0612032764795649E-2</v>
          </cell>
          <cell r="H41" t="str">
            <v>-</v>
          </cell>
          <cell r="I41">
            <v>8.5765363062788238E-4</v>
          </cell>
          <cell r="J41">
            <v>4.7902347274410744E-3</v>
          </cell>
          <cell r="K41">
            <v>4.9641444067266907E-3</v>
          </cell>
          <cell r="L41">
            <v>1.0612032764795647E-2</v>
          </cell>
          <cell r="N41">
            <v>138006</v>
          </cell>
          <cell r="O41">
            <v>770802</v>
          </cell>
          <cell r="P41">
            <v>798786</v>
          </cell>
          <cell r="Q41">
            <v>1707594</v>
          </cell>
          <cell r="R41" t="str">
            <v>0</v>
          </cell>
          <cell r="S41">
            <v>213.31572580645161</v>
          </cell>
          <cell r="T41">
            <v>1191.4278225806449</v>
          </cell>
          <cell r="U41">
            <v>1234.6826612903226</v>
          </cell>
          <cell r="V41">
            <v>2639.4262096774191</v>
          </cell>
          <cell r="W41">
            <v>2197150</v>
          </cell>
          <cell r="X41">
            <v>-22.28141000842</v>
          </cell>
          <cell r="Y41">
            <v>17922873.583467744</v>
          </cell>
        </row>
        <row r="42">
          <cell r="B42" t="str">
            <v>Республика Марий Эл</v>
          </cell>
          <cell r="C42" t="str">
            <v>-</v>
          </cell>
          <cell r="D42" t="str">
            <v>-</v>
          </cell>
          <cell r="E42">
            <v>2.6015294594821316E-3</v>
          </cell>
          <cell r="F42">
            <v>2.565397710076522E-3</v>
          </cell>
          <cell r="G42">
            <v>5.1669271695586536E-3</v>
          </cell>
          <cell r="H42" t="str">
            <v>-</v>
          </cell>
          <cell r="I42" t="str">
            <v>-</v>
          </cell>
          <cell r="J42">
            <v>2.6015294594821307E-3</v>
          </cell>
          <cell r="K42">
            <v>2.565397710076522E-3</v>
          </cell>
          <cell r="L42">
            <v>5.1669271695586527E-3</v>
          </cell>
          <cell r="O42">
            <v>418615</v>
          </cell>
          <cell r="P42">
            <v>412801</v>
          </cell>
          <cell r="Q42">
            <v>831416</v>
          </cell>
          <cell r="R42" t="str">
            <v>0</v>
          </cell>
          <cell r="S42" t="str">
            <v>0</v>
          </cell>
          <cell r="T42">
            <v>647.05275537634395</v>
          </cell>
          <cell r="U42">
            <v>638.06606182795701</v>
          </cell>
          <cell r="V42">
            <v>1285.118817204301</v>
          </cell>
          <cell r="W42">
            <v>1064644</v>
          </cell>
          <cell r="X42">
            <v>-21.906665514481833</v>
          </cell>
          <cell r="Y42">
            <v>7993096.0786290327</v>
          </cell>
        </row>
        <row r="43">
          <cell r="B43" t="str">
            <v>Республика Мордовия</v>
          </cell>
          <cell r="C43">
            <v>7.2820327973024913E-4</v>
          </cell>
          <cell r="D43" t="str">
            <v>-</v>
          </cell>
          <cell r="E43">
            <v>5.7588564553146685E-3</v>
          </cell>
          <cell r="F43">
            <v>1.7753590490965634E-3</v>
          </cell>
          <cell r="G43">
            <v>8.2624187841414815E-3</v>
          </cell>
          <cell r="H43">
            <v>7.2820327973024913E-4</v>
          </cell>
          <cell r="I43" t="str">
            <v>-</v>
          </cell>
          <cell r="J43">
            <v>5.7588564553146676E-3</v>
          </cell>
          <cell r="K43">
            <v>1.7753590490965632E-3</v>
          </cell>
          <cell r="L43">
            <v>8.2624187841414797E-3</v>
          </cell>
          <cell r="M43">
            <v>117176</v>
          </cell>
          <cell r="O43">
            <v>926664</v>
          </cell>
          <cell r="P43">
            <v>285675</v>
          </cell>
          <cell r="Q43">
            <v>1329515</v>
          </cell>
          <cell r="R43">
            <v>181.11881720430108</v>
          </cell>
          <cell r="S43" t="str">
            <v>0</v>
          </cell>
          <cell r="T43">
            <v>1432.3435483870967</v>
          </cell>
          <cell r="U43">
            <v>441.56754032258061</v>
          </cell>
          <cell r="V43">
            <v>2055.0299059139784</v>
          </cell>
          <cell r="W43">
            <v>1488543</v>
          </cell>
          <cell r="X43">
            <v>-10.683466987517324</v>
          </cell>
          <cell r="Y43">
            <v>15344581.621370967</v>
          </cell>
        </row>
        <row r="44">
          <cell r="B44" t="str">
            <v>Республика Северная Осетия-Алания</v>
          </cell>
          <cell r="C44" t="str">
            <v>-</v>
          </cell>
          <cell r="D44" t="str">
            <v>-</v>
          </cell>
          <cell r="E44">
            <v>2.6033814136140324E-3</v>
          </cell>
          <cell r="F44">
            <v>3.1490056314613444E-4</v>
          </cell>
          <cell r="G44">
            <v>2.9182819767601667E-3</v>
          </cell>
          <cell r="H44" t="str">
            <v>-</v>
          </cell>
          <cell r="I44" t="str">
            <v>-</v>
          </cell>
          <cell r="J44">
            <v>2.6033814136140316E-3</v>
          </cell>
          <cell r="K44">
            <v>3.1490056314613439E-4</v>
          </cell>
          <cell r="L44">
            <v>2.9182819767601658E-3</v>
          </cell>
          <cell r="O44">
            <v>418913</v>
          </cell>
          <cell r="P44">
            <v>50671</v>
          </cell>
          <cell r="Q44">
            <v>469584</v>
          </cell>
          <cell r="R44" t="str">
            <v>0</v>
          </cell>
          <cell r="S44" t="str">
            <v>0</v>
          </cell>
          <cell r="T44">
            <v>647.51337365591382</v>
          </cell>
          <cell r="U44">
            <v>78.322110215053755</v>
          </cell>
          <cell r="V44">
            <v>725.83548387096755</v>
          </cell>
          <cell r="W44">
            <v>516937</v>
          </cell>
          <cell r="X44">
            <v>-9.1603038668154912</v>
          </cell>
          <cell r="Y44">
            <v>6170720.5756720426</v>
          </cell>
        </row>
        <row r="45">
          <cell r="B45" t="str">
            <v>Республика Татарстан</v>
          </cell>
          <cell r="C45">
            <v>7.6415480541161291E-4</v>
          </cell>
          <cell r="D45" t="str">
            <v>-</v>
          </cell>
          <cell r="E45">
            <v>1.7669140139628718E-2</v>
          </cell>
          <cell r="F45">
            <v>1.2174056641275124E-2</v>
          </cell>
          <cell r="G45">
            <v>3.0607351586315456E-2</v>
          </cell>
          <cell r="H45">
            <v>7.6415480541161291E-4</v>
          </cell>
          <cell r="I45" t="str">
            <v>-</v>
          </cell>
          <cell r="J45">
            <v>1.7669140139628718E-2</v>
          </cell>
          <cell r="K45">
            <v>1.2174056641275122E-2</v>
          </cell>
          <cell r="L45">
            <v>3.0607351586315452E-2</v>
          </cell>
          <cell r="M45">
            <v>122961</v>
          </cell>
          <cell r="O45">
            <v>2843161</v>
          </cell>
          <cell r="P45">
            <v>1958941</v>
          </cell>
          <cell r="Q45">
            <v>4925063</v>
          </cell>
          <cell r="R45">
            <v>190.06068548387097</v>
          </cell>
          <cell r="S45" t="str">
            <v>0</v>
          </cell>
          <cell r="T45">
            <v>4394.6709005376342</v>
          </cell>
          <cell r="U45">
            <v>3027.9329973118279</v>
          </cell>
          <cell r="V45">
            <v>7612.6645833333332</v>
          </cell>
          <cell r="W45">
            <v>5556342</v>
          </cell>
          <cell r="X45">
            <v>-11.361413678279703</v>
          </cell>
          <cell r="Y45">
            <v>51929571.911155917</v>
          </cell>
        </row>
        <row r="46">
          <cell r="B46" t="str">
            <v>Ростовская область</v>
          </cell>
          <cell r="C46">
            <v>3.5339945795053911E-3</v>
          </cell>
          <cell r="D46" t="str">
            <v>-</v>
          </cell>
          <cell r="E46">
            <v>3.6116281238380038E-2</v>
          </cell>
          <cell r="F46">
            <v>1.3740890626808597E-2</v>
          </cell>
          <cell r="G46">
            <v>5.3391166444694028E-2</v>
          </cell>
          <cell r="H46">
            <v>3.5339945795053907E-3</v>
          </cell>
          <cell r="I46" t="str">
            <v>-</v>
          </cell>
          <cell r="J46">
            <v>3.6116281238380038E-2</v>
          </cell>
          <cell r="K46">
            <v>1.3740890626808595E-2</v>
          </cell>
          <cell r="L46">
            <v>5.3391166444694028E-2</v>
          </cell>
          <cell r="M46">
            <v>568659</v>
          </cell>
          <cell r="O46">
            <v>5811511</v>
          </cell>
          <cell r="P46">
            <v>2211062</v>
          </cell>
          <cell r="Q46">
            <v>8591232</v>
          </cell>
          <cell r="R46">
            <v>878.97560483870961</v>
          </cell>
          <cell r="S46" t="str">
            <v>0</v>
          </cell>
          <cell r="T46">
            <v>8982.846303763441</v>
          </cell>
          <cell r="U46">
            <v>3417.6361559139782</v>
          </cell>
          <cell r="V46">
            <v>13279.45806451613</v>
          </cell>
          <cell r="W46">
            <v>9813610</v>
          </cell>
          <cell r="X46">
            <v>-12.455946384663747</v>
          </cell>
          <cell r="Y46">
            <v>104481706.81610215</v>
          </cell>
        </row>
        <row r="47">
          <cell r="B47" t="str">
            <v>Рязанская область</v>
          </cell>
          <cell r="C47" t="str">
            <v>-</v>
          </cell>
          <cell r="D47" t="str">
            <v>-</v>
          </cell>
          <cell r="E47">
            <v>3.4479222146502676E-3</v>
          </cell>
          <cell r="F47">
            <v>2.2633924651307038E-3</v>
          </cell>
          <cell r="G47">
            <v>5.7113146797809714E-3</v>
          </cell>
          <cell r="H47" t="str">
            <v>-</v>
          </cell>
          <cell r="I47" t="str">
            <v>-</v>
          </cell>
          <cell r="J47">
            <v>3.4479222146502676E-3</v>
          </cell>
          <cell r="K47">
            <v>2.2633924651307034E-3</v>
          </cell>
          <cell r="L47">
            <v>5.7113146797809706E-3</v>
          </cell>
          <cell r="O47">
            <v>554809</v>
          </cell>
          <cell r="P47">
            <v>364205</v>
          </cell>
          <cell r="Q47">
            <v>919014</v>
          </cell>
          <cell r="R47" t="str">
            <v>0</v>
          </cell>
          <cell r="S47" t="str">
            <v>0</v>
          </cell>
          <cell r="T47">
            <v>857.56767473118282</v>
          </cell>
          <cell r="U47">
            <v>562.95127688172033</v>
          </cell>
          <cell r="V47">
            <v>1420.518951612903</v>
          </cell>
          <cell r="W47">
            <v>985956</v>
          </cell>
          <cell r="X47">
            <v>-6.789552474958314</v>
          </cell>
          <cell r="Y47">
            <v>9452010.1920026876</v>
          </cell>
        </row>
        <row r="48">
          <cell r="B48" t="str">
            <v>Самарская область</v>
          </cell>
          <cell r="C48">
            <v>1.7750980354269666E-3</v>
          </cell>
          <cell r="D48" t="str">
            <v>-</v>
          </cell>
          <cell r="E48">
            <v>1.7061655682086972E-2</v>
          </cell>
          <cell r="F48">
            <v>1.261590928162418E-2</v>
          </cell>
          <cell r="G48">
            <v>3.1452662999138119E-2</v>
          </cell>
          <cell r="H48">
            <v>1.7750980354269664E-3</v>
          </cell>
          <cell r="I48" t="str">
            <v>-</v>
          </cell>
          <cell r="J48">
            <v>1.7061655682086972E-2</v>
          </cell>
          <cell r="K48">
            <v>1.2615909281624179E-2</v>
          </cell>
          <cell r="L48">
            <v>3.1452662999138119E-2</v>
          </cell>
          <cell r="M48">
            <v>285633</v>
          </cell>
          <cell r="O48">
            <v>2745410</v>
          </cell>
          <cell r="P48">
            <v>2030040</v>
          </cell>
          <cell r="Q48">
            <v>5061083</v>
          </cell>
          <cell r="R48">
            <v>441.5026209677419</v>
          </cell>
          <cell r="S48" t="str">
            <v>0</v>
          </cell>
          <cell r="T48">
            <v>4243.5772849462364</v>
          </cell>
          <cell r="U48">
            <v>3137.8306451612902</v>
          </cell>
          <cell r="V48">
            <v>7822.9105510752688</v>
          </cell>
          <cell r="W48">
            <v>5105409</v>
          </cell>
          <cell r="X48">
            <v>-0.86821643476555943</v>
          </cell>
          <cell r="Y48">
            <v>48758425.826948926</v>
          </cell>
        </row>
        <row r="49">
          <cell r="B49" t="str">
            <v>Саратовская область</v>
          </cell>
          <cell r="C49">
            <v>5.4631031092168105E-3</v>
          </cell>
          <cell r="D49">
            <v>7.7318463545742486E-4</v>
          </cell>
          <cell r="E49">
            <v>1.9527669330158936E-2</v>
          </cell>
          <cell r="F49">
            <v>5.0119161228740798E-3</v>
          </cell>
          <cell r="G49">
            <v>3.0775873197707252E-2</v>
          </cell>
          <cell r="H49">
            <v>5.4631031092168096E-3</v>
          </cell>
          <cell r="I49">
            <v>7.7318463545742475E-4</v>
          </cell>
          <cell r="J49">
            <v>1.9527669330158939E-2</v>
          </cell>
          <cell r="K49">
            <v>5.0119161228740789E-3</v>
          </cell>
          <cell r="L49">
            <v>3.0775873197707256E-2</v>
          </cell>
          <cell r="M49">
            <v>879074</v>
          </cell>
          <cell r="N49">
            <v>124414</v>
          </cell>
          <cell r="O49">
            <v>3142219</v>
          </cell>
          <cell r="P49">
            <v>806473</v>
          </cell>
          <cell r="Q49">
            <v>4952180</v>
          </cell>
          <cell r="R49">
            <v>1358.7837365591397</v>
          </cell>
          <cell r="S49">
            <v>192.30658602150535</v>
          </cell>
          <cell r="T49">
            <v>4856.9245295698929</v>
          </cell>
          <cell r="U49">
            <v>1246.5644489247311</v>
          </cell>
          <cell r="V49">
            <v>7654.5793010752695</v>
          </cell>
          <cell r="W49">
            <v>5473004</v>
          </cell>
          <cell r="X49">
            <v>-9.5162364215337671</v>
          </cell>
          <cell r="Y49">
            <v>64390603.686827958</v>
          </cell>
        </row>
        <row r="50">
          <cell r="B50" t="str">
            <v>Свердловская область</v>
          </cell>
          <cell r="C50">
            <v>1.3497886900414007E-3</v>
          </cell>
          <cell r="D50">
            <v>5.7466509589554292E-5</v>
          </cell>
          <cell r="E50">
            <v>1.7692395214667554E-2</v>
          </cell>
          <cell r="F50">
            <v>1.5908714801199798E-2</v>
          </cell>
          <cell r="G50">
            <v>3.5008365215498306E-2</v>
          </cell>
          <cell r="H50">
            <v>1.3497886900414007E-3</v>
          </cell>
          <cell r="I50">
            <v>5.7466509589554285E-5</v>
          </cell>
          <cell r="J50">
            <v>1.7692395214667551E-2</v>
          </cell>
          <cell r="K50">
            <v>1.5908714801199795E-2</v>
          </cell>
          <cell r="L50">
            <v>3.5008365215498306E-2</v>
          </cell>
          <cell r="M50">
            <v>217196</v>
          </cell>
          <cell r="N50">
            <v>9247</v>
          </cell>
          <cell r="O50">
            <v>2846903</v>
          </cell>
          <cell r="P50">
            <v>2559889</v>
          </cell>
          <cell r="Q50">
            <v>5633235</v>
          </cell>
          <cell r="R50">
            <v>335.71962365591395</v>
          </cell>
          <cell r="S50">
            <v>14.293077956989247</v>
          </cell>
          <cell r="T50">
            <v>4400.4549059139781</v>
          </cell>
          <cell r="U50">
            <v>3956.8176747311823</v>
          </cell>
          <cell r="V50">
            <v>8707.2852822580644</v>
          </cell>
          <cell r="W50">
            <v>6153086</v>
          </cell>
          <cell r="X50">
            <v>-8.4486223660777693</v>
          </cell>
          <cell r="Y50">
            <v>55704334.998051077</v>
          </cell>
        </row>
        <row r="51">
          <cell r="B51" t="str">
            <v>Смоленская область</v>
          </cell>
          <cell r="C51">
            <v>7.3624498659830183E-5</v>
          </cell>
          <cell r="D51" t="str">
            <v>-</v>
          </cell>
          <cell r="E51">
            <v>6.091033637543636E-3</v>
          </cell>
          <cell r="F51">
            <v>4.0140111471162025E-3</v>
          </cell>
          <cell r="G51">
            <v>1.0178669283319669E-2</v>
          </cell>
          <cell r="H51">
            <v>7.3624498659830183E-5</v>
          </cell>
          <cell r="I51" t="str">
            <v>-</v>
          </cell>
          <cell r="J51">
            <v>6.091033637543636E-3</v>
          </cell>
          <cell r="K51">
            <v>4.0140111471162025E-3</v>
          </cell>
          <cell r="L51">
            <v>1.0178669283319668E-2</v>
          </cell>
          <cell r="M51">
            <v>11847</v>
          </cell>
          <cell r="O51">
            <v>980115</v>
          </cell>
          <cell r="P51">
            <v>645899</v>
          </cell>
          <cell r="Q51">
            <v>1637861</v>
          </cell>
          <cell r="R51">
            <v>18.311895161290323</v>
          </cell>
          <cell r="S51" t="str">
            <v>0</v>
          </cell>
          <cell r="T51">
            <v>1514.9627016129032</v>
          </cell>
          <cell r="U51">
            <v>998.36538978494616</v>
          </cell>
          <cell r="V51">
            <v>2531.6399865591397</v>
          </cell>
          <cell r="W51">
            <v>1371789</v>
          </cell>
          <cell r="X51">
            <v>19.395985825808488</v>
          </cell>
          <cell r="Y51">
            <v>17403254.26922043</v>
          </cell>
        </row>
        <row r="52">
          <cell r="B52" t="str">
            <v>Ставропольский край</v>
          </cell>
          <cell r="C52">
            <v>3.7453597203781423E-4</v>
          </cell>
          <cell r="D52" t="str">
            <v>-</v>
          </cell>
          <cell r="E52">
            <v>1.3573935097434381E-2</v>
          </cell>
          <cell r="F52">
            <v>4.8996118842244817E-3</v>
          </cell>
          <cell r="G52">
            <v>1.8848082953696676E-2</v>
          </cell>
          <cell r="H52">
            <v>3.7453597203781418E-4</v>
          </cell>
          <cell r="I52" t="str">
            <v>-</v>
          </cell>
          <cell r="J52">
            <v>1.3573935097434377E-2</v>
          </cell>
          <cell r="K52">
            <v>4.8996118842244817E-3</v>
          </cell>
          <cell r="L52">
            <v>1.8848082953696672E-2</v>
          </cell>
          <cell r="M52">
            <v>60267</v>
          </cell>
          <cell r="O52">
            <v>2184197</v>
          </cell>
          <cell r="P52">
            <v>788402</v>
          </cell>
          <cell r="Q52">
            <v>3032866</v>
          </cell>
          <cell r="R52">
            <v>93.154637096774181</v>
          </cell>
          <cell r="S52" t="str">
            <v>0</v>
          </cell>
          <cell r="T52">
            <v>3376.1109543010748</v>
          </cell>
          <cell r="U52">
            <v>1218.632123655914</v>
          </cell>
          <cell r="V52">
            <v>4687.897715053763</v>
          </cell>
          <cell r="W52">
            <v>3300335</v>
          </cell>
          <cell r="X52">
            <v>-8.1042985030307531</v>
          </cell>
          <cell r="Y52">
            <v>33676997.988282733</v>
          </cell>
        </row>
        <row r="53">
          <cell r="B53" t="str">
            <v>Тамбовская область</v>
          </cell>
          <cell r="C53">
            <v>1.6111752363090178E-3</v>
          </cell>
          <cell r="D53" t="str">
            <v>-</v>
          </cell>
          <cell r="E53">
            <v>6.5106193260316154E-3</v>
          </cell>
          <cell r="F53">
            <v>2.4275824925294306E-3</v>
          </cell>
          <cell r="G53">
            <v>1.0549377054870064E-2</v>
          </cell>
          <cell r="H53">
            <v>1.6111752363090176E-3</v>
          </cell>
          <cell r="I53" t="str">
            <v>-</v>
          </cell>
          <cell r="J53">
            <v>6.5106193260316154E-3</v>
          </cell>
          <cell r="K53">
            <v>2.4275824925294302E-3</v>
          </cell>
          <cell r="L53">
            <v>1.0549377054870064E-2</v>
          </cell>
          <cell r="M53">
            <v>259256</v>
          </cell>
          <cell r="N53">
            <v>0</v>
          </cell>
          <cell r="O53">
            <v>1047631</v>
          </cell>
          <cell r="P53">
            <v>390625</v>
          </cell>
          <cell r="Q53">
            <v>1697512</v>
          </cell>
          <cell r="R53">
            <v>400.73172043010749</v>
          </cell>
          <cell r="S53" t="str">
            <v>0</v>
          </cell>
          <cell r="T53">
            <v>1619.3221102150537</v>
          </cell>
          <cell r="U53">
            <v>603.78864247311822</v>
          </cell>
          <cell r="V53">
            <v>2623.8424731182795</v>
          </cell>
          <cell r="W53">
            <v>1884746</v>
          </cell>
          <cell r="X53">
            <v>-9.9341768068482441</v>
          </cell>
          <cell r="Y53">
            <v>19375316.783938173</v>
          </cell>
        </row>
        <row r="54">
          <cell r="B54" t="str">
            <v>Тверская область</v>
          </cell>
          <cell r="C54" t="str">
            <v>-</v>
          </cell>
          <cell r="D54">
            <v>4.6479077021766684E-5</v>
          </cell>
          <cell r="E54">
            <v>7.8908409670257629E-3</v>
          </cell>
          <cell r="F54">
            <v>4.9864113585877676E-3</v>
          </cell>
          <cell r="G54">
            <v>1.2923731402635297E-2</v>
          </cell>
          <cell r="H54" t="str">
            <v>-</v>
          </cell>
          <cell r="I54">
            <v>4.6479077021766684E-5</v>
          </cell>
          <cell r="J54">
            <v>7.8908409670257612E-3</v>
          </cell>
          <cell r="K54">
            <v>4.9864113585877667E-3</v>
          </cell>
          <cell r="L54">
            <v>1.2923731402635294E-2</v>
          </cell>
          <cell r="N54">
            <v>7479</v>
          </cell>
          <cell r="O54">
            <v>1269724</v>
          </cell>
          <cell r="P54">
            <v>802369</v>
          </cell>
          <cell r="Q54">
            <v>2079572</v>
          </cell>
          <cell r="R54" t="str">
            <v>0</v>
          </cell>
          <cell r="S54">
            <v>11.560282258064516</v>
          </cell>
          <cell r="T54">
            <v>1962.6110215053761</v>
          </cell>
          <cell r="U54">
            <v>1240.2209005376342</v>
          </cell>
          <cell r="V54">
            <v>3214.3922043010748</v>
          </cell>
          <cell r="W54">
            <v>2266557</v>
          </cell>
          <cell r="X54">
            <v>-8.2497373769995637</v>
          </cell>
          <cell r="Y54">
            <v>19168101.971034948</v>
          </cell>
        </row>
        <row r="55">
          <cell r="B55" t="str">
            <v>Томская область</v>
          </cell>
          <cell r="C55" t="str">
            <v>-</v>
          </cell>
          <cell r="D55" t="str">
            <v>-</v>
          </cell>
          <cell r="E55">
            <v>6.6191823687503266E-4</v>
          </cell>
          <cell r="F55">
            <v>1.0763022958046196E-3</v>
          </cell>
          <cell r="G55">
            <v>1.7382205326796523E-3</v>
          </cell>
          <cell r="H55" t="str">
            <v>-</v>
          </cell>
          <cell r="I55" t="str">
            <v>-</v>
          </cell>
          <cell r="J55">
            <v>6.6191823687503266E-4</v>
          </cell>
          <cell r="K55">
            <v>1.0763022958046194E-3</v>
          </cell>
          <cell r="L55">
            <v>1.7382205326796521E-3</v>
          </cell>
          <cell r="O55">
            <v>106510</v>
          </cell>
          <cell r="P55">
            <v>173189</v>
          </cell>
          <cell r="Q55">
            <v>279699</v>
          </cell>
          <cell r="R55" t="str">
            <v>0</v>
          </cell>
          <cell r="S55" t="str">
            <v>0</v>
          </cell>
          <cell r="T55">
            <v>164.63239247311827</v>
          </cell>
          <cell r="U55">
            <v>267.69805107526878</v>
          </cell>
          <cell r="V55">
            <v>432.33044354838705</v>
          </cell>
          <cell r="W55">
            <v>300365</v>
          </cell>
          <cell r="X55">
            <v>-6.8802956403042961</v>
          </cell>
          <cell r="Y55">
            <v>3238514.1401209678</v>
          </cell>
        </row>
        <row r="56">
          <cell r="B56" t="str">
            <v>Тульская область</v>
          </cell>
          <cell r="C56">
            <v>6.6925147806846556E-5</v>
          </cell>
          <cell r="D56" t="str">
            <v>-</v>
          </cell>
          <cell r="E56">
            <v>2.1512442132217455E-2</v>
          </cell>
          <cell r="F56">
            <v>3.2790898726994273E-3</v>
          </cell>
          <cell r="G56">
            <v>2.485845715272373E-2</v>
          </cell>
          <cell r="H56">
            <v>6.6925147806846556E-5</v>
          </cell>
          <cell r="I56" t="str">
            <v>-</v>
          </cell>
          <cell r="J56">
            <v>2.1512442132217455E-2</v>
          </cell>
          <cell r="K56">
            <v>3.2790898726994273E-3</v>
          </cell>
          <cell r="L56">
            <v>2.485845715272373E-2</v>
          </cell>
          <cell r="M56">
            <v>10769</v>
          </cell>
          <cell r="O56">
            <v>3461591</v>
          </cell>
          <cell r="P56">
            <v>527642</v>
          </cell>
          <cell r="Q56">
            <v>4000002</v>
          </cell>
          <cell r="R56">
            <v>16.645631720430107</v>
          </cell>
          <cell r="S56" t="str">
            <v>0</v>
          </cell>
          <cell r="T56">
            <v>5350.5774865591393</v>
          </cell>
          <cell r="U56">
            <v>815.57567204301074</v>
          </cell>
          <cell r="V56">
            <v>6182.7987903225803</v>
          </cell>
          <cell r="W56">
            <v>4234398</v>
          </cell>
          <cell r="X56">
            <v>-5.5355212240323182</v>
          </cell>
          <cell r="Y56">
            <v>35261613.02681452</v>
          </cell>
        </row>
        <row r="57">
          <cell r="B57" t="str">
            <v>Тюменская область</v>
          </cell>
          <cell r="C57">
            <v>5.5926715377268808E-3</v>
          </cell>
          <cell r="D57" t="str">
            <v>-</v>
          </cell>
          <cell r="E57">
            <v>6.6380499282954648E-3</v>
          </cell>
          <cell r="F57">
            <v>1.0709794813281999E-2</v>
          </cell>
          <cell r="G57">
            <v>2.2940516279304345E-2</v>
          </cell>
          <cell r="H57">
            <v>5.59267153772688E-3</v>
          </cell>
          <cell r="I57" t="str">
            <v>-</v>
          </cell>
          <cell r="J57">
            <v>6.638049928295464E-3</v>
          </cell>
          <cell r="K57">
            <v>1.0709794813281997E-2</v>
          </cell>
          <cell r="L57">
            <v>2.2940516279304341E-2</v>
          </cell>
          <cell r="M57">
            <v>899923</v>
          </cell>
          <cell r="O57">
            <v>1068136</v>
          </cell>
          <cell r="P57">
            <v>1723325</v>
          </cell>
          <cell r="Q57">
            <v>3691384</v>
          </cell>
          <cell r="R57">
            <v>1391.0100134408601</v>
          </cell>
          <cell r="S57" t="str">
            <v>0</v>
          </cell>
          <cell r="T57">
            <v>1651.0166666666667</v>
          </cell>
          <cell r="U57">
            <v>2663.7415994623652</v>
          </cell>
          <cell r="V57">
            <v>5705.768279569892</v>
          </cell>
          <cell r="W57">
            <v>3748172</v>
          </cell>
          <cell r="X57">
            <v>-1.5150852202086778</v>
          </cell>
          <cell r="Y57">
            <v>35769957.034139782</v>
          </cell>
        </row>
        <row r="58">
          <cell r="B58" t="str">
            <v>Удмуртская Республика</v>
          </cell>
          <cell r="C58">
            <v>3.5779505243877224E-3</v>
          </cell>
          <cell r="D58" t="str">
            <v>-</v>
          </cell>
          <cell r="E58">
            <v>9.991491409162884E-3</v>
          </cell>
          <cell r="F58">
            <v>7.6293239139233479E-3</v>
          </cell>
          <cell r="G58">
            <v>2.1198765847473953E-2</v>
          </cell>
          <cell r="H58">
            <v>3.5779505243877224E-3</v>
          </cell>
          <cell r="I58" t="str">
            <v>-</v>
          </cell>
          <cell r="J58">
            <v>9.9914914091628823E-3</v>
          </cell>
          <cell r="K58">
            <v>7.6293239139233471E-3</v>
          </cell>
          <cell r="L58">
            <v>2.119876584747395E-2</v>
          </cell>
          <cell r="M58">
            <v>575732</v>
          </cell>
          <cell r="O58">
            <v>1607742</v>
          </cell>
          <cell r="P58">
            <v>1227643</v>
          </cell>
          <cell r="Q58">
            <v>3411117</v>
          </cell>
          <cell r="R58">
            <v>889.9083333333333</v>
          </cell>
          <cell r="S58" t="str">
            <v>0</v>
          </cell>
          <cell r="T58">
            <v>2485.0850806451608</v>
          </cell>
          <cell r="U58">
            <v>1897.5664650537633</v>
          </cell>
          <cell r="V58">
            <v>5272.5598790322574</v>
          </cell>
          <cell r="W58">
            <v>3431443</v>
          </cell>
          <cell r="X58">
            <v>-0.59234555258531174</v>
          </cell>
          <cell r="Y58">
            <v>35089946.391666666</v>
          </cell>
        </row>
        <row r="59">
          <cell r="B59" t="str">
            <v>Ульяновская область</v>
          </cell>
          <cell r="C59">
            <v>7.73377288404032E-4</v>
          </cell>
          <cell r="D59" t="str">
            <v>-</v>
          </cell>
          <cell r="E59">
            <v>8.8346788255100252E-3</v>
          </cell>
          <cell r="F59">
            <v>4.4317386668611004E-3</v>
          </cell>
          <cell r="G59">
            <v>1.4039794780775158E-2</v>
          </cell>
          <cell r="H59">
            <v>7.7337728840403178E-4</v>
          </cell>
          <cell r="I59" t="str">
            <v>-</v>
          </cell>
          <cell r="J59">
            <v>8.8346788255100235E-3</v>
          </cell>
          <cell r="K59">
            <v>4.4317386668610995E-3</v>
          </cell>
          <cell r="L59">
            <v>1.4039794780775156E-2</v>
          </cell>
          <cell r="M59">
            <v>124445</v>
          </cell>
          <cell r="O59">
            <v>1421598</v>
          </cell>
          <cell r="P59">
            <v>713116</v>
          </cell>
          <cell r="Q59">
            <v>2259159</v>
          </cell>
          <cell r="R59">
            <v>192.354502688172</v>
          </cell>
          <cell r="S59" t="str">
            <v>0</v>
          </cell>
          <cell r="T59">
            <v>2197.3624999999997</v>
          </cell>
          <cell r="U59">
            <v>1102.262634408602</v>
          </cell>
          <cell r="V59">
            <v>3491.9796370967738</v>
          </cell>
          <cell r="W59">
            <v>2464448</v>
          </cell>
          <cell r="X59">
            <v>-8.3300195419014713</v>
          </cell>
          <cell r="Y59">
            <v>27108648.747440856</v>
          </cell>
        </row>
        <row r="60">
          <cell r="B60" t="str">
            <v>Ханты-Мансийский автономный окгуг</v>
          </cell>
          <cell r="C60" t="str">
            <v>-</v>
          </cell>
          <cell r="D60">
            <v>3.8580306210874127E-4</v>
          </cell>
          <cell r="E60">
            <v>1.4636124011247231E-2</v>
          </cell>
          <cell r="F60">
            <v>3.7959342261681059E-3</v>
          </cell>
          <cell r="G60">
            <v>1.8817861299524077E-2</v>
          </cell>
          <cell r="H60" t="str">
            <v>-</v>
          </cell>
          <cell r="I60">
            <v>3.8580306210874116E-4</v>
          </cell>
          <cell r="J60">
            <v>1.4636124011247229E-2</v>
          </cell>
          <cell r="K60">
            <v>3.7959342261681059E-3</v>
          </cell>
          <cell r="L60">
            <v>1.8817861299524074E-2</v>
          </cell>
          <cell r="M60">
            <v>0</v>
          </cell>
          <cell r="N60">
            <v>62080</v>
          </cell>
          <cell r="O60">
            <v>2355115</v>
          </cell>
          <cell r="P60">
            <v>610808</v>
          </cell>
          <cell r="Q60">
            <v>3028003</v>
          </cell>
          <cell r="R60" t="str">
            <v>0</v>
          </cell>
          <cell r="S60">
            <v>95.95698924731181</v>
          </cell>
          <cell r="T60">
            <v>3640.2987231182792</v>
          </cell>
          <cell r="U60">
            <v>944.1252688172043</v>
          </cell>
          <cell r="V60">
            <v>4680.380981182795</v>
          </cell>
          <cell r="W60">
            <v>3389515</v>
          </cell>
          <cell r="X60">
            <v>-10.665596700412891</v>
          </cell>
          <cell r="Y60">
            <v>31644135.269817207</v>
          </cell>
        </row>
        <row r="61">
          <cell r="B61" t="str">
            <v>Челябинская область</v>
          </cell>
          <cell r="C61">
            <v>5.6716406020022631E-4</v>
          </cell>
          <cell r="D61">
            <v>2.3801960822752561E-6</v>
          </cell>
          <cell r="E61">
            <v>1.4190834690915151E-2</v>
          </cell>
          <cell r="F61">
            <v>1.2994559326263734E-2</v>
          </cell>
          <cell r="G61">
            <v>2.7754938273461385E-2</v>
          </cell>
          <cell r="H61">
            <v>5.6716406020022631E-4</v>
          </cell>
          <cell r="I61">
            <v>2.3801960822752557E-6</v>
          </cell>
          <cell r="J61">
            <v>1.4190834690915151E-2</v>
          </cell>
          <cell r="K61">
            <v>1.2994559326263732E-2</v>
          </cell>
          <cell r="L61">
            <v>2.7754938273461382E-2</v>
          </cell>
          <cell r="M61">
            <v>91263</v>
          </cell>
          <cell r="N61">
            <v>383</v>
          </cell>
          <cell r="O61">
            <v>2283463</v>
          </cell>
          <cell r="P61">
            <v>2090969</v>
          </cell>
          <cell r="Q61">
            <v>4466078</v>
          </cell>
          <cell r="R61">
            <v>141.06512096774193</v>
          </cell>
          <cell r="S61">
            <v>0.59200268817204293</v>
          </cell>
          <cell r="T61">
            <v>3529.5463037634408</v>
          </cell>
          <cell r="U61">
            <v>3232.0085349462365</v>
          </cell>
          <cell r="V61">
            <v>6903.2119623655908</v>
          </cell>
          <cell r="W61">
            <v>4909732</v>
          </cell>
          <cell r="X61">
            <v>-9.0362162333911513</v>
          </cell>
          <cell r="Y61">
            <v>46791892.337634407</v>
          </cell>
        </row>
        <row r="62">
          <cell r="B62" t="str">
            <v>Чувашская Республика</v>
          </cell>
          <cell r="C62">
            <v>1.7768443411687925E-3</v>
          </cell>
          <cell r="D62" t="str">
            <v>-</v>
          </cell>
          <cell r="E62">
            <v>3.2962732726145474E-3</v>
          </cell>
          <cell r="F62">
            <v>3.2459970681612662E-3</v>
          </cell>
          <cell r="G62">
            <v>8.3191146819446057E-3</v>
          </cell>
          <cell r="H62">
            <v>1.7768443411687925E-3</v>
          </cell>
          <cell r="I62" t="str">
            <v>-</v>
          </cell>
          <cell r="J62">
            <v>3.2962732726145474E-3</v>
          </cell>
          <cell r="K62">
            <v>3.2459970681612657E-3</v>
          </cell>
          <cell r="L62">
            <v>8.3191146819446057E-3</v>
          </cell>
          <cell r="M62">
            <v>285914</v>
          </cell>
          <cell r="O62">
            <v>530407</v>
          </cell>
          <cell r="P62">
            <v>522317</v>
          </cell>
          <cell r="Q62">
            <v>1338638</v>
          </cell>
          <cell r="R62">
            <v>441.9369623655914</v>
          </cell>
          <cell r="S62" t="str">
            <v>0</v>
          </cell>
          <cell r="T62">
            <v>819.84952956989241</v>
          </cell>
          <cell r="U62">
            <v>807.34482526881709</v>
          </cell>
          <cell r="V62">
            <v>2069.131317204301</v>
          </cell>
          <cell r="W62">
            <v>1490078</v>
          </cell>
          <cell r="X62">
            <v>-10.163226354593517</v>
          </cell>
          <cell r="Y62">
            <v>13037171.193951612</v>
          </cell>
        </row>
        <row r="63">
          <cell r="B63" t="str">
            <v>Ярославская область</v>
          </cell>
          <cell r="C63" t="str">
            <v>-</v>
          </cell>
          <cell r="D63" t="str">
            <v>-</v>
          </cell>
          <cell r="E63">
            <v>9.8843763708493168E-3</v>
          </cell>
          <cell r="F63">
            <v>6.8036631016546115E-3</v>
          </cell>
          <cell r="G63">
            <v>1.668803947250393E-2</v>
          </cell>
          <cell r="H63" t="str">
            <v>-</v>
          </cell>
          <cell r="I63" t="str">
            <v>-</v>
          </cell>
          <cell r="J63">
            <v>9.8843763708493151E-3</v>
          </cell>
          <cell r="K63">
            <v>6.8036631016546107E-3</v>
          </cell>
          <cell r="L63">
            <v>1.6688039472503927E-2</v>
          </cell>
          <cell r="N63">
            <v>0</v>
          </cell>
          <cell r="O63">
            <v>1590506</v>
          </cell>
          <cell r="P63">
            <v>1094785</v>
          </cell>
          <cell r="Q63">
            <v>2685291</v>
          </cell>
          <cell r="R63" t="str">
            <v>0</v>
          </cell>
          <cell r="S63" t="str">
            <v>0</v>
          </cell>
          <cell r="T63">
            <v>2458.4434139784944</v>
          </cell>
          <cell r="U63">
            <v>1692.2079973118277</v>
          </cell>
          <cell r="V63">
            <v>4150.6514112903224</v>
          </cell>
          <cell r="W63">
            <v>2947499</v>
          </cell>
          <cell r="X63">
            <v>-8.8959487348426585</v>
          </cell>
          <cell r="Y63">
            <v>30900122.903225806</v>
          </cell>
        </row>
        <row r="64">
          <cell r="B64" t="str">
            <v>Общий итог</v>
          </cell>
          <cell r="C64">
            <v>8.70878758243568E-2</v>
          </cell>
          <cell r="D64">
            <v>1.2397428410949323E-2</v>
          </cell>
          <cell r="E64">
            <v>0.59469044993289977</v>
          </cell>
          <cell r="F64">
            <v>0.30582424583179385</v>
          </cell>
          <cell r="G64">
            <v>0.99999999999999989</v>
          </cell>
          <cell r="H64">
            <v>8.7087875824356786E-2</v>
          </cell>
          <cell r="I64">
            <v>1.2397428410949323E-2</v>
          </cell>
          <cell r="J64">
            <v>0.59469044993289966</v>
          </cell>
          <cell r="K64">
            <v>0.3058242458317938</v>
          </cell>
          <cell r="L64">
            <v>0.99999999999999978</v>
          </cell>
          <cell r="M64">
            <v>14013407</v>
          </cell>
          <cell r="N64">
            <v>1994884</v>
          </cell>
          <cell r="O64">
            <v>95692302</v>
          </cell>
          <cell r="P64">
            <v>49210519.681895524</v>
          </cell>
          <cell r="Q64">
            <v>160911112.68189552</v>
          </cell>
          <cell r="R64">
            <v>21660.508131720428</v>
          </cell>
          <cell r="S64">
            <v>3083.4900537634408</v>
          </cell>
          <cell r="T64">
            <v>147911.48830645162</v>
          </cell>
          <cell r="U64">
            <v>76064.647357768612</v>
          </cell>
          <cell r="V64">
            <v>248720.13384970411</v>
          </cell>
          <cell r="W64">
            <v>177383947</v>
          </cell>
          <cell r="X64">
            <v>-9.2865417624879409</v>
          </cell>
        </row>
        <row r="68">
          <cell r="B68" t="str">
            <v>Примечание:</v>
          </cell>
          <cell r="C68" t="str">
            <v>1. ООО "МагнитЭнерго" не осуществляет поставку электрической энергии и мощности потребителям других тарифных групп</v>
          </cell>
        </row>
        <row r="69">
          <cell r="C69" t="str">
            <v xml:space="preserve">2.  Фактический объем реализации электроэнергии   </v>
          </cell>
          <cell r="H69">
            <v>160911.11268189552</v>
          </cell>
          <cell r="I69" t="str">
            <v xml:space="preserve"> тыс.кВтч</v>
          </cell>
        </row>
        <row r="70">
          <cell r="C70" t="str">
            <v xml:space="preserve">3. Величина фактической мощности   </v>
          </cell>
          <cell r="H70">
            <v>248.72013384970413</v>
          </cell>
          <cell r="I70" t="str">
            <v>МВт</v>
          </cell>
        </row>
      </sheetData>
      <sheetData sheetId="4">
        <row r="7">
          <cell r="Q7">
            <v>2109767</v>
          </cell>
        </row>
        <row r="8">
          <cell r="Q8">
            <v>725464</v>
          </cell>
        </row>
        <row r="9">
          <cell r="Q9">
            <v>1862155</v>
          </cell>
        </row>
        <row r="10">
          <cell r="Q10">
            <v>1566459</v>
          </cell>
        </row>
        <row r="11">
          <cell r="Q11">
            <v>5603599</v>
          </cell>
        </row>
        <row r="12">
          <cell r="Q12">
            <v>1709265</v>
          </cell>
        </row>
        <row r="13">
          <cell r="Q13">
            <v>3475674</v>
          </cell>
        </row>
        <row r="14">
          <cell r="Q14">
            <v>2284327</v>
          </cell>
        </row>
        <row r="15">
          <cell r="Q15">
            <v>3515343</v>
          </cell>
        </row>
        <row r="16">
          <cell r="Q16">
            <v>1939437</v>
          </cell>
        </row>
        <row r="17">
          <cell r="Q17">
            <v>23780076</v>
          </cell>
        </row>
        <row r="18">
          <cell r="Q18">
            <v>82677</v>
          </cell>
        </row>
        <row r="19">
          <cell r="Q19">
            <v>1197398</v>
          </cell>
        </row>
        <row r="20">
          <cell r="Q20">
            <v>2250529</v>
          </cell>
        </row>
        <row r="21">
          <cell r="Q21">
            <v>415616</v>
          </cell>
        </row>
        <row r="22">
          <cell r="Q22">
            <v>969262</v>
          </cell>
        </row>
        <row r="23">
          <cell r="Q23">
            <v>1051419</v>
          </cell>
        </row>
        <row r="24">
          <cell r="Q24">
            <v>4019473</v>
          </cell>
        </row>
        <row r="25">
          <cell r="Q25">
            <v>1236001</v>
          </cell>
        </row>
        <row r="26">
          <cell r="Q26">
            <v>7622613</v>
          </cell>
        </row>
        <row r="27">
          <cell r="Q27">
            <v>1485928</v>
          </cell>
        </row>
        <row r="28">
          <cell r="Q28">
            <v>2800053</v>
          </cell>
        </row>
        <row r="29">
          <cell r="Q29">
            <v>1649214</v>
          </cell>
        </row>
        <row r="30">
          <cell r="Q30">
            <v>632017</v>
          </cell>
        </row>
        <row r="31">
          <cell r="Q31">
            <v>2498389</v>
          </cell>
        </row>
        <row r="32">
          <cell r="Q32">
            <v>2660800.7469501202</v>
          </cell>
        </row>
        <row r="33">
          <cell r="Q33">
            <v>1395114</v>
          </cell>
        </row>
        <row r="34">
          <cell r="Q34">
            <v>2148256</v>
          </cell>
        </row>
        <row r="35">
          <cell r="Q35">
            <v>4179497</v>
          </cell>
        </row>
        <row r="36">
          <cell r="Q36">
            <v>1179996</v>
          </cell>
        </row>
        <row r="37">
          <cell r="Q37">
            <v>5958297</v>
          </cell>
        </row>
        <row r="38">
          <cell r="Q38">
            <v>387823</v>
          </cell>
        </row>
        <row r="39">
          <cell r="Q39">
            <v>299332</v>
          </cell>
        </row>
        <row r="40">
          <cell r="Q40">
            <v>245207</v>
          </cell>
        </row>
        <row r="41">
          <cell r="Q41">
            <v>1613091</v>
          </cell>
        </row>
        <row r="42">
          <cell r="Q42">
            <v>810520</v>
          </cell>
        </row>
        <row r="43">
          <cell r="Q43">
            <v>1273860</v>
          </cell>
        </row>
        <row r="44">
          <cell r="Q44">
            <v>467350</v>
          </cell>
        </row>
        <row r="45">
          <cell r="Q45">
            <v>5268672</v>
          </cell>
        </row>
        <row r="46">
          <cell r="Q46">
            <v>9025035</v>
          </cell>
        </row>
        <row r="47">
          <cell r="Q47">
            <v>943058</v>
          </cell>
        </row>
        <row r="48">
          <cell r="Q48">
            <v>4992870</v>
          </cell>
        </row>
        <row r="49">
          <cell r="Q49">
            <v>5098553</v>
          </cell>
        </row>
        <row r="50">
          <cell r="Q50">
            <v>5797763</v>
          </cell>
        </row>
        <row r="51">
          <cell r="Q51">
            <v>1576033</v>
          </cell>
        </row>
        <row r="52">
          <cell r="Q52">
            <v>3048151</v>
          </cell>
        </row>
        <row r="53">
          <cell r="Q53">
            <v>1694162</v>
          </cell>
        </row>
        <row r="54">
          <cell r="Q54">
            <v>2081038</v>
          </cell>
        </row>
        <row r="55">
          <cell r="Q55">
            <v>289144</v>
          </cell>
        </row>
        <row r="56">
          <cell r="Q56">
            <v>3832453.4</v>
          </cell>
        </row>
        <row r="57">
          <cell r="Q57">
            <v>3795712</v>
          </cell>
        </row>
        <row r="58">
          <cell r="Q58">
            <v>3106135</v>
          </cell>
        </row>
        <row r="59">
          <cell r="Q59">
            <v>2344209</v>
          </cell>
        </row>
        <row r="60">
          <cell r="Q60">
            <v>3097666</v>
          </cell>
        </row>
        <row r="61">
          <cell r="Q61">
            <v>4549515</v>
          </cell>
        </row>
        <row r="62">
          <cell r="Q62">
            <v>1353103</v>
          </cell>
        </row>
        <row r="63">
          <cell r="Q63">
            <v>2746090</v>
          </cell>
        </row>
      </sheetData>
      <sheetData sheetId="5" refreshError="1"/>
      <sheetData sheetId="6" refreshError="1"/>
      <sheetData sheetId="7" refreshError="1"/>
      <sheetData sheetId="8" refreshError="1"/>
      <sheetData sheetId="9"/>
      <sheetData sheetId="10">
        <row r="7">
          <cell r="B7" t="str">
            <v>Астраханская область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18"/>
      <sheetName val="февраль_18"/>
      <sheetName val="март 18"/>
      <sheetName val="апрель 18"/>
      <sheetName val="май 2018"/>
      <sheetName val="июнь 2018 "/>
      <sheetName val="июль 2018  "/>
      <sheetName val="август 2018"/>
      <sheetName val="сентябрь 2018 "/>
      <sheetName val="октябрь 2018"/>
      <sheetName val="ноябрь 2018"/>
      <sheetName val="декабрь 2018 "/>
    </sheetNames>
    <sheetDataSet>
      <sheetData sheetId="0">
        <row r="7">
          <cell r="Q7">
            <v>2308607</v>
          </cell>
        </row>
        <row r="8">
          <cell r="Q8">
            <v>562476</v>
          </cell>
        </row>
        <row r="9">
          <cell r="Q9">
            <v>1902980</v>
          </cell>
        </row>
        <row r="10">
          <cell r="Q10">
            <v>1473476</v>
          </cell>
        </row>
        <row r="11">
          <cell r="Q11">
            <v>6003946</v>
          </cell>
        </row>
        <row r="12">
          <cell r="Q12">
            <v>1398504</v>
          </cell>
        </row>
        <row r="13">
          <cell r="Q13">
            <v>3448837</v>
          </cell>
        </row>
        <row r="14">
          <cell r="Q14">
            <v>1883596</v>
          </cell>
        </row>
        <row r="15">
          <cell r="Q15">
            <v>1715113</v>
          </cell>
        </row>
        <row r="16">
          <cell r="Q16">
            <v>2489231</v>
          </cell>
        </row>
        <row r="17">
          <cell r="Q17">
            <v>22421925</v>
          </cell>
        </row>
        <row r="18">
          <cell r="Q18">
            <v>1368173</v>
          </cell>
        </row>
        <row r="19">
          <cell r="Q19">
            <v>1894862</v>
          </cell>
        </row>
        <row r="20">
          <cell r="Q20">
            <v>458940</v>
          </cell>
        </row>
        <row r="21">
          <cell r="Q21">
            <v>1089328</v>
          </cell>
        </row>
        <row r="22">
          <cell r="Q22">
            <v>1077567</v>
          </cell>
        </row>
        <row r="23">
          <cell r="Q23">
            <v>3355166</v>
          </cell>
        </row>
        <row r="24">
          <cell r="Q24">
            <v>1088426</v>
          </cell>
        </row>
        <row r="25">
          <cell r="Q25">
            <v>6678745</v>
          </cell>
        </row>
        <row r="26">
          <cell r="Q26">
            <v>351465</v>
          </cell>
        </row>
        <row r="27">
          <cell r="Q27">
            <v>3473095</v>
          </cell>
        </row>
        <row r="28">
          <cell r="Q28">
            <v>1670225</v>
          </cell>
        </row>
        <row r="29">
          <cell r="Q29">
            <v>571017</v>
          </cell>
        </row>
        <row r="30">
          <cell r="Q30">
            <v>3143332</v>
          </cell>
        </row>
        <row r="31">
          <cell r="Q31">
            <v>2235466</v>
          </cell>
        </row>
        <row r="32">
          <cell r="Q32">
            <v>1343288</v>
          </cell>
        </row>
        <row r="33">
          <cell r="Q33">
            <v>2643569</v>
          </cell>
        </row>
        <row r="34">
          <cell r="Q34">
            <v>4248438</v>
          </cell>
        </row>
        <row r="35">
          <cell r="Q35">
            <v>1177092</v>
          </cell>
        </row>
        <row r="36">
          <cell r="Q36">
            <v>5835590</v>
          </cell>
        </row>
        <row r="37">
          <cell r="Q37">
            <v>393616</v>
          </cell>
        </row>
        <row r="38">
          <cell r="Q38">
            <v>359326</v>
          </cell>
        </row>
        <row r="39">
          <cell r="Q39">
            <v>275179</v>
          </cell>
        </row>
        <row r="40">
          <cell r="Q40">
            <v>1732674</v>
          </cell>
        </row>
        <row r="41">
          <cell r="Q41">
            <v>737434</v>
          </cell>
        </row>
        <row r="42">
          <cell r="Q42">
            <v>1474095</v>
          </cell>
        </row>
        <row r="43">
          <cell r="Q43">
            <v>552687</v>
          </cell>
        </row>
        <row r="44">
          <cell r="Q44">
            <v>4808407</v>
          </cell>
        </row>
        <row r="45">
          <cell r="Q45">
            <v>9604465</v>
          </cell>
        </row>
        <row r="46">
          <cell r="Q46">
            <v>908129</v>
          </cell>
        </row>
        <row r="47">
          <cell r="Q47">
            <v>4530239</v>
          </cell>
        </row>
        <row r="48">
          <cell r="Q48">
            <v>5945968</v>
          </cell>
        </row>
        <row r="49">
          <cell r="Q49">
            <v>5976598</v>
          </cell>
        </row>
        <row r="50">
          <cell r="Q50">
            <v>1547485</v>
          </cell>
        </row>
        <row r="51">
          <cell r="Q51">
            <v>3286020</v>
          </cell>
        </row>
        <row r="52">
          <cell r="Q52">
            <v>1801451</v>
          </cell>
        </row>
        <row r="53">
          <cell r="Q53">
            <v>1905844</v>
          </cell>
        </row>
        <row r="54">
          <cell r="Q54">
            <v>319157</v>
          </cell>
        </row>
        <row r="55">
          <cell r="Q55">
            <v>3143570</v>
          </cell>
        </row>
        <row r="56">
          <cell r="Q56">
            <v>3411401</v>
          </cell>
        </row>
        <row r="57">
          <cell r="Q57">
            <v>3559626</v>
          </cell>
        </row>
        <row r="58">
          <cell r="Q58">
            <v>2477518</v>
          </cell>
        </row>
        <row r="59">
          <cell r="Q59">
            <v>3050209.0010000002</v>
          </cell>
        </row>
        <row r="60">
          <cell r="Q60">
            <v>4386638</v>
          </cell>
        </row>
        <row r="61">
          <cell r="Q61">
            <v>1087543</v>
          </cell>
        </row>
        <row r="62">
          <cell r="Q62">
            <v>3391349</v>
          </cell>
        </row>
      </sheetData>
      <sheetData sheetId="1">
        <row r="7">
          <cell r="Q7">
            <v>2052990</v>
          </cell>
        </row>
        <row r="8">
          <cell r="Q8">
            <v>468159</v>
          </cell>
        </row>
        <row r="9">
          <cell r="Q9">
            <v>1583737</v>
          </cell>
        </row>
        <row r="10">
          <cell r="Q10">
            <v>1361585</v>
          </cell>
        </row>
        <row r="11">
          <cell r="Q11">
            <v>5411224</v>
          </cell>
        </row>
        <row r="12">
          <cell r="Q12">
            <v>1731653</v>
          </cell>
        </row>
        <row r="13">
          <cell r="Q13">
            <v>3256746</v>
          </cell>
        </row>
        <row r="14">
          <cell r="Q14">
            <v>1715241</v>
          </cell>
        </row>
        <row r="15">
          <cell r="Q15">
            <v>2379816</v>
          </cell>
        </row>
        <row r="16">
          <cell r="Q16">
            <v>2233079</v>
          </cell>
        </row>
        <row r="17">
          <cell r="Q17">
            <v>22656122</v>
          </cell>
        </row>
        <row r="18">
          <cell r="Q18">
            <v>1253670</v>
          </cell>
        </row>
        <row r="19">
          <cell r="Q19">
            <v>1737312</v>
          </cell>
        </row>
        <row r="20">
          <cell r="Q20">
            <v>418445</v>
          </cell>
        </row>
        <row r="21">
          <cell r="Q21">
            <v>954723</v>
          </cell>
        </row>
        <row r="22">
          <cell r="Q22">
            <v>981230</v>
          </cell>
        </row>
        <row r="23">
          <cell r="Q23">
            <v>3106114</v>
          </cell>
        </row>
        <row r="24">
          <cell r="Q24">
            <v>1029665</v>
          </cell>
        </row>
        <row r="25">
          <cell r="Q25">
            <v>6702332</v>
          </cell>
        </row>
        <row r="26">
          <cell r="Q26">
            <v>254125</v>
          </cell>
        </row>
        <row r="27">
          <cell r="Q27">
            <v>2744317.24</v>
          </cell>
        </row>
        <row r="28">
          <cell r="Q28">
            <v>1542189</v>
          </cell>
        </row>
        <row r="29">
          <cell r="Q29">
            <v>406295</v>
          </cell>
        </row>
        <row r="30">
          <cell r="Q30">
            <v>2787238</v>
          </cell>
        </row>
        <row r="31">
          <cell r="Q31">
            <v>1918284</v>
          </cell>
        </row>
        <row r="32">
          <cell r="Q32">
            <v>1271175</v>
          </cell>
        </row>
        <row r="33">
          <cell r="Q33">
            <v>1788730</v>
          </cell>
        </row>
        <row r="34">
          <cell r="Q34">
            <v>3960381</v>
          </cell>
        </row>
        <row r="35">
          <cell r="Q35">
            <v>988293</v>
          </cell>
        </row>
        <row r="36">
          <cell r="Q36">
            <v>5286605</v>
          </cell>
        </row>
        <row r="37">
          <cell r="Q37">
            <v>372216</v>
          </cell>
        </row>
        <row r="38">
          <cell r="Q38">
            <v>298267</v>
          </cell>
        </row>
        <row r="39">
          <cell r="Q39">
            <v>260882</v>
          </cell>
        </row>
        <row r="40">
          <cell r="Q40">
            <v>1804544</v>
          </cell>
        </row>
        <row r="41">
          <cell r="Q41">
            <v>691868</v>
          </cell>
        </row>
        <row r="42">
          <cell r="Q42">
            <v>1364028</v>
          </cell>
        </row>
        <row r="43">
          <cell r="Q43">
            <v>537058</v>
          </cell>
        </row>
        <row r="44">
          <cell r="Q44">
            <v>4356235</v>
          </cell>
        </row>
        <row r="45">
          <cell r="Q45">
            <v>8608547</v>
          </cell>
        </row>
        <row r="46">
          <cell r="Q46">
            <v>807679</v>
          </cell>
        </row>
        <row r="47">
          <cell r="Q47">
            <v>4088737</v>
          </cell>
        </row>
        <row r="48">
          <cell r="Q48">
            <v>5415520</v>
          </cell>
        </row>
        <row r="49">
          <cell r="Q49">
            <v>5046539</v>
          </cell>
        </row>
        <row r="50">
          <cell r="Q50">
            <v>1531849</v>
          </cell>
        </row>
        <row r="51">
          <cell r="Q51">
            <v>2970853</v>
          </cell>
        </row>
        <row r="52">
          <cell r="Q52">
            <v>1623899</v>
          </cell>
        </row>
        <row r="53">
          <cell r="Q53">
            <v>1778987</v>
          </cell>
        </row>
        <row r="54">
          <cell r="Q54">
            <v>292566</v>
          </cell>
        </row>
        <row r="55">
          <cell r="Q55">
            <v>2850105</v>
          </cell>
        </row>
        <row r="56">
          <cell r="Q56">
            <v>3069827</v>
          </cell>
        </row>
        <row r="57">
          <cell r="Q57">
            <v>3076153</v>
          </cell>
        </row>
        <row r="58">
          <cell r="Q58">
            <v>2331301</v>
          </cell>
        </row>
        <row r="59">
          <cell r="Q59">
            <v>2722460</v>
          </cell>
        </row>
        <row r="60">
          <cell r="Q60">
            <v>4006879</v>
          </cell>
        </row>
        <row r="61">
          <cell r="Q61">
            <v>1037565</v>
          </cell>
        </row>
        <row r="62">
          <cell r="Q62">
            <v>3076375</v>
          </cell>
        </row>
      </sheetData>
      <sheetData sheetId="2">
        <row r="7">
          <cell r="Q7">
            <v>2157448</v>
          </cell>
        </row>
        <row r="8">
          <cell r="Q8">
            <v>585188</v>
          </cell>
        </row>
        <row r="9">
          <cell r="Q9">
            <v>1813302</v>
          </cell>
        </row>
        <row r="10">
          <cell r="Q10">
            <v>1484133</v>
          </cell>
        </row>
        <row r="11">
          <cell r="Q11">
            <v>5905545</v>
          </cell>
        </row>
        <row r="12">
          <cell r="Q12">
            <v>1565079</v>
          </cell>
        </row>
        <row r="13">
          <cell r="Q13">
            <v>3538606</v>
          </cell>
        </row>
        <row r="14">
          <cell r="Q14">
            <v>1974885</v>
          </cell>
        </row>
        <row r="15">
          <cell r="Q15">
            <v>2134896</v>
          </cell>
        </row>
        <row r="16">
          <cell r="Q16">
            <v>2310310</v>
          </cell>
        </row>
        <row r="17">
          <cell r="Q17">
            <v>25088187</v>
          </cell>
        </row>
        <row r="18">
          <cell r="Q18">
            <v>1300253</v>
          </cell>
        </row>
        <row r="19">
          <cell r="Q19">
            <v>1810837</v>
          </cell>
        </row>
        <row r="20">
          <cell r="Q20">
            <v>442581</v>
          </cell>
        </row>
        <row r="21">
          <cell r="Q21">
            <v>952116</v>
          </cell>
        </row>
        <row r="22">
          <cell r="Q22">
            <v>1087949</v>
          </cell>
        </row>
        <row r="23">
          <cell r="Q23">
            <v>3482642</v>
          </cell>
        </row>
        <row r="24">
          <cell r="Q24">
            <v>1112543</v>
          </cell>
        </row>
        <row r="25">
          <cell r="Q25">
            <v>6824071</v>
          </cell>
        </row>
        <row r="26">
          <cell r="Q26">
            <v>361607</v>
          </cell>
        </row>
        <row r="27">
          <cell r="Q27">
            <v>3679441</v>
          </cell>
        </row>
        <row r="28">
          <cell r="Q28">
            <v>1648357</v>
          </cell>
        </row>
        <row r="29">
          <cell r="Q29">
            <v>402873</v>
          </cell>
        </row>
        <row r="30">
          <cell r="Q30">
            <v>2874162</v>
          </cell>
        </row>
        <row r="31">
          <cell r="Q31">
            <v>2038587</v>
          </cell>
        </row>
        <row r="32">
          <cell r="Q32">
            <v>1378559</v>
          </cell>
        </row>
        <row r="33">
          <cell r="Q33">
            <v>1888786</v>
          </cell>
        </row>
        <row r="34">
          <cell r="Q34">
            <v>4218920</v>
          </cell>
        </row>
        <row r="35">
          <cell r="Q35">
            <v>1086557</v>
          </cell>
        </row>
        <row r="36">
          <cell r="Q36">
            <v>5598723</v>
          </cell>
        </row>
        <row r="37">
          <cell r="Q37">
            <v>374084</v>
          </cell>
        </row>
        <row r="38">
          <cell r="Q38">
            <v>323813.28552980104</v>
          </cell>
        </row>
        <row r="39">
          <cell r="Q39">
            <v>269272.14100000018</v>
          </cell>
        </row>
        <row r="40">
          <cell r="Q40">
            <v>1891114</v>
          </cell>
        </row>
        <row r="41">
          <cell r="Q41">
            <v>740134</v>
          </cell>
        </row>
        <row r="42">
          <cell r="Q42">
            <v>1378378</v>
          </cell>
        </row>
        <row r="43">
          <cell r="Q43">
            <v>550767</v>
          </cell>
        </row>
        <row r="44">
          <cell r="Q44">
            <v>4804064</v>
          </cell>
        </row>
        <row r="45">
          <cell r="Q45">
            <v>9593284</v>
          </cell>
        </row>
        <row r="46">
          <cell r="Q46">
            <v>849789</v>
          </cell>
        </row>
        <row r="47">
          <cell r="Q47">
            <v>4152652</v>
          </cell>
        </row>
        <row r="48">
          <cell r="Q48">
            <v>5933137</v>
          </cell>
        </row>
        <row r="49">
          <cell r="Q49">
            <v>4308354</v>
          </cell>
        </row>
        <row r="50">
          <cell r="Q50">
            <v>1482600</v>
          </cell>
        </row>
        <row r="51">
          <cell r="Q51">
            <v>2580966.2291999999</v>
          </cell>
        </row>
        <row r="52">
          <cell r="Q52">
            <v>1853615</v>
          </cell>
        </row>
        <row r="53">
          <cell r="Q53">
            <v>1900460</v>
          </cell>
        </row>
        <row r="54">
          <cell r="Q54">
            <v>310234</v>
          </cell>
        </row>
        <row r="55">
          <cell r="Q55">
            <v>3099295</v>
          </cell>
        </row>
        <row r="56">
          <cell r="Q56">
            <v>3302515</v>
          </cell>
        </row>
        <row r="57">
          <cell r="Q57">
            <v>3278239</v>
          </cell>
        </row>
        <row r="58">
          <cell r="Q58">
            <v>2536279</v>
          </cell>
        </row>
        <row r="59">
          <cell r="Q59">
            <v>2982329</v>
          </cell>
        </row>
        <row r="60">
          <cell r="Q60">
            <v>4495449</v>
          </cell>
        </row>
        <row r="61">
          <cell r="Q61">
            <v>1101771</v>
          </cell>
        </row>
        <row r="62">
          <cell r="Q62">
            <v>3321307</v>
          </cell>
        </row>
      </sheetData>
      <sheetData sheetId="3">
        <row r="7">
          <cell r="Q7">
            <v>1866667</v>
          </cell>
        </row>
        <row r="8">
          <cell r="Q8">
            <v>424176</v>
          </cell>
        </row>
        <row r="9">
          <cell r="Q9">
            <v>1584557</v>
          </cell>
        </row>
        <row r="10">
          <cell r="Q10">
            <v>1343930</v>
          </cell>
        </row>
        <row r="11">
          <cell r="Q11">
            <v>5146419</v>
          </cell>
        </row>
        <row r="12">
          <cell r="Q12">
            <v>1704569</v>
          </cell>
        </row>
        <row r="13">
          <cell r="Q13">
            <v>3088370</v>
          </cell>
        </row>
        <row r="14">
          <cell r="Q14">
            <v>1706766</v>
          </cell>
        </row>
        <row r="15">
          <cell r="Q15">
            <v>2187238</v>
          </cell>
        </row>
        <row r="16">
          <cell r="Q16">
            <v>2126933</v>
          </cell>
        </row>
        <row r="17">
          <cell r="Q17">
            <v>23623721</v>
          </cell>
        </row>
        <row r="18">
          <cell r="Q18">
            <v>1144787</v>
          </cell>
        </row>
        <row r="19">
          <cell r="Q19">
            <v>1668689</v>
          </cell>
        </row>
        <row r="20">
          <cell r="Q20">
            <v>371886</v>
          </cell>
        </row>
        <row r="21">
          <cell r="Q21">
            <v>1003562</v>
          </cell>
        </row>
        <row r="22">
          <cell r="Q22">
            <v>932771</v>
          </cell>
        </row>
        <row r="23">
          <cell r="Q23">
            <v>3242300</v>
          </cell>
        </row>
        <row r="24">
          <cell r="Q24">
            <v>982295</v>
          </cell>
        </row>
        <row r="25">
          <cell r="Q25">
            <v>6156732</v>
          </cell>
        </row>
        <row r="26">
          <cell r="Q26">
            <v>331227</v>
          </cell>
        </row>
        <row r="27">
          <cell r="Q27">
            <v>3001906</v>
          </cell>
        </row>
        <row r="28">
          <cell r="Q28">
            <v>1467108</v>
          </cell>
        </row>
        <row r="29">
          <cell r="Q29">
            <v>347768</v>
          </cell>
        </row>
        <row r="30">
          <cell r="Q30">
            <v>2637926</v>
          </cell>
        </row>
        <row r="31">
          <cell r="Q31">
            <v>1927184</v>
          </cell>
        </row>
        <row r="32">
          <cell r="Q32">
            <v>1290514</v>
          </cell>
        </row>
        <row r="33">
          <cell r="Q33">
            <v>1803784</v>
          </cell>
        </row>
        <row r="34">
          <cell r="Q34">
            <v>3784283</v>
          </cell>
        </row>
        <row r="35">
          <cell r="Q35">
            <v>957064</v>
          </cell>
        </row>
        <row r="36">
          <cell r="Q36">
            <v>5117010</v>
          </cell>
        </row>
        <row r="37">
          <cell r="Q37">
            <v>201814</v>
          </cell>
        </row>
        <row r="38">
          <cell r="Q38">
            <v>297624.0012041778</v>
          </cell>
        </row>
        <row r="39">
          <cell r="Q39">
            <v>253515</v>
          </cell>
        </row>
        <row r="40">
          <cell r="Q40">
            <v>1663401</v>
          </cell>
        </row>
        <row r="41">
          <cell r="Q41">
            <v>660905</v>
          </cell>
        </row>
        <row r="42">
          <cell r="Q42">
            <v>1399924</v>
          </cell>
        </row>
        <row r="43">
          <cell r="Q43">
            <v>492804</v>
          </cell>
        </row>
        <row r="44">
          <cell r="Q44">
            <v>4245711</v>
          </cell>
        </row>
        <row r="45">
          <cell r="Q45">
            <v>8338916</v>
          </cell>
        </row>
        <row r="46">
          <cell r="Q46">
            <v>753587</v>
          </cell>
        </row>
        <row r="47">
          <cell r="Q47">
            <v>4328055</v>
          </cell>
        </row>
        <row r="48">
          <cell r="Q48">
            <v>5269625</v>
          </cell>
        </row>
        <row r="49">
          <cell r="Q49">
            <v>4753012</v>
          </cell>
        </row>
        <row r="50">
          <cell r="Q50">
            <v>1409312</v>
          </cell>
        </row>
        <row r="51">
          <cell r="Q51">
            <v>2281891</v>
          </cell>
        </row>
        <row r="52">
          <cell r="Q52">
            <v>1553487</v>
          </cell>
        </row>
        <row r="53">
          <cell r="Q53">
            <v>648214</v>
          </cell>
        </row>
        <row r="54">
          <cell r="Q54">
            <v>285749</v>
          </cell>
        </row>
        <row r="55">
          <cell r="Q55">
            <v>2893261</v>
          </cell>
        </row>
        <row r="56">
          <cell r="Q56">
            <v>3109747</v>
          </cell>
        </row>
        <row r="57">
          <cell r="Q57">
            <v>2950545</v>
          </cell>
        </row>
        <row r="58">
          <cell r="Q58">
            <v>2265106.514</v>
          </cell>
        </row>
        <row r="59">
          <cell r="Q59">
            <v>2722225</v>
          </cell>
        </row>
        <row r="60">
          <cell r="Q60">
            <v>3722577</v>
          </cell>
        </row>
        <row r="61">
          <cell r="Q61">
            <v>970941</v>
          </cell>
        </row>
        <row r="62">
          <cell r="Q62">
            <v>2435513</v>
          </cell>
        </row>
      </sheetData>
      <sheetData sheetId="4">
        <row r="7">
          <cell r="Q7">
            <v>2056955</v>
          </cell>
        </row>
        <row r="8">
          <cell r="Q8">
            <v>536905</v>
          </cell>
        </row>
        <row r="9">
          <cell r="Q9">
            <v>1700673</v>
          </cell>
        </row>
        <row r="10">
          <cell r="Q10">
            <v>1513753</v>
          </cell>
        </row>
        <row r="11">
          <cell r="Q11">
            <v>6043831</v>
          </cell>
        </row>
        <row r="12">
          <cell r="Q12">
            <v>1507543.2771999999</v>
          </cell>
        </row>
        <row r="13">
          <cell r="Q13">
            <v>3439583</v>
          </cell>
        </row>
        <row r="14">
          <cell r="Q14">
            <v>1748707</v>
          </cell>
        </row>
        <row r="15">
          <cell r="Q15">
            <v>2206383</v>
          </cell>
        </row>
        <row r="16">
          <cell r="Q16">
            <v>2203233</v>
          </cell>
        </row>
        <row r="17">
          <cell r="Q17">
            <v>2779313</v>
          </cell>
        </row>
        <row r="18">
          <cell r="Q18">
            <v>1251386</v>
          </cell>
        </row>
        <row r="19">
          <cell r="Q19">
            <v>1631414</v>
          </cell>
        </row>
        <row r="20">
          <cell r="Q20">
            <v>379718</v>
          </cell>
        </row>
        <row r="21">
          <cell r="Q21">
            <v>911079</v>
          </cell>
        </row>
        <row r="22">
          <cell r="Q22">
            <v>1018513</v>
          </cell>
        </row>
        <row r="23">
          <cell r="Q23">
            <v>3331739</v>
          </cell>
        </row>
        <row r="24">
          <cell r="Q24">
            <v>1047409</v>
          </cell>
        </row>
        <row r="25">
          <cell r="Q25">
            <v>6444110</v>
          </cell>
        </row>
        <row r="26">
          <cell r="Q26">
            <v>308406</v>
          </cell>
        </row>
        <row r="27">
          <cell r="Q27">
            <v>3117398</v>
          </cell>
        </row>
        <row r="28">
          <cell r="Q28">
            <v>1635628</v>
          </cell>
        </row>
        <row r="29">
          <cell r="Q29">
            <v>392098</v>
          </cell>
        </row>
        <row r="30">
          <cell r="Q30">
            <v>2584445</v>
          </cell>
        </row>
        <row r="31">
          <cell r="Q31">
            <v>1987467</v>
          </cell>
        </row>
        <row r="32">
          <cell r="Q32">
            <v>1425762</v>
          </cell>
        </row>
        <row r="33">
          <cell r="Q33">
            <v>1995083</v>
          </cell>
        </row>
        <row r="34">
          <cell r="Q34">
            <v>3799761</v>
          </cell>
        </row>
        <row r="35">
          <cell r="Q35">
            <v>982812</v>
          </cell>
        </row>
        <row r="36">
          <cell r="Q36">
            <v>5310148</v>
          </cell>
        </row>
        <row r="37">
          <cell r="Q37">
            <v>385985</v>
          </cell>
        </row>
        <row r="38">
          <cell r="Q38">
            <v>342285.26199999999</v>
          </cell>
        </row>
        <row r="39">
          <cell r="Q39">
            <v>262417.6320000001</v>
          </cell>
        </row>
        <row r="40">
          <cell r="Q40">
            <v>1530681</v>
          </cell>
        </row>
        <row r="41">
          <cell r="Q41">
            <v>667360</v>
          </cell>
        </row>
        <row r="42">
          <cell r="Q42">
            <v>1419029</v>
          </cell>
        </row>
        <row r="43">
          <cell r="Q43">
            <v>549391</v>
          </cell>
        </row>
        <row r="44">
          <cell r="Q44">
            <v>4321414</v>
          </cell>
        </row>
        <row r="45">
          <cell r="Q45">
            <v>9165652</v>
          </cell>
        </row>
        <row r="46">
          <cell r="Q46">
            <v>790311</v>
          </cell>
        </row>
        <row r="47">
          <cell r="Q47">
            <v>4347259</v>
          </cell>
        </row>
        <row r="48">
          <cell r="Q48">
            <v>5687690</v>
          </cell>
        </row>
        <row r="49">
          <cell r="Q49">
            <v>4760120</v>
          </cell>
        </row>
        <row r="50">
          <cell r="Q50">
            <v>1394766</v>
          </cell>
        </row>
        <row r="51">
          <cell r="Q51">
            <v>2636907</v>
          </cell>
        </row>
        <row r="52">
          <cell r="Q52">
            <v>1665761</v>
          </cell>
        </row>
        <row r="53">
          <cell r="Q53">
            <v>1701396</v>
          </cell>
        </row>
        <row r="54">
          <cell r="Q54">
            <v>277633</v>
          </cell>
        </row>
        <row r="55">
          <cell r="Q55">
            <v>3124287</v>
          </cell>
        </row>
        <row r="56">
          <cell r="Q56">
            <v>3117237</v>
          </cell>
        </row>
        <row r="57">
          <cell r="Q57">
            <v>3033391</v>
          </cell>
        </row>
        <row r="58">
          <cell r="Q58">
            <v>2364793</v>
          </cell>
        </row>
        <row r="59">
          <cell r="Q59">
            <v>3082534</v>
          </cell>
        </row>
        <row r="60">
          <cell r="Q60">
            <v>4192646</v>
          </cell>
        </row>
        <row r="61">
          <cell r="Q61">
            <v>1101870</v>
          </cell>
        </row>
        <row r="62">
          <cell r="Q62">
            <v>2490799</v>
          </cell>
        </row>
      </sheetData>
      <sheetData sheetId="5">
        <row r="7">
          <cell r="Q7">
            <v>2199361</v>
          </cell>
        </row>
        <row r="8">
          <cell r="Q8">
            <v>526445</v>
          </cell>
        </row>
        <row r="9">
          <cell r="Q9">
            <v>1876705</v>
          </cell>
        </row>
        <row r="10">
          <cell r="Q10">
            <v>1513753</v>
          </cell>
        </row>
        <row r="11">
          <cell r="Q11">
            <v>6437400</v>
          </cell>
        </row>
        <row r="12">
          <cell r="Q12">
            <v>1462117.159</v>
          </cell>
        </row>
        <row r="13">
          <cell r="Q13">
            <v>3557929</v>
          </cell>
        </row>
        <row r="14">
          <cell r="Q14">
            <v>1701568</v>
          </cell>
        </row>
        <row r="15">
          <cell r="Q15">
            <v>2234597</v>
          </cell>
        </row>
        <row r="16">
          <cell r="Q16">
            <v>1934640</v>
          </cell>
        </row>
        <row r="17">
          <cell r="Q17">
            <v>31904791</v>
          </cell>
        </row>
        <row r="18">
          <cell r="Q18">
            <v>1243146</v>
          </cell>
        </row>
        <row r="19">
          <cell r="Q19">
            <v>1846282</v>
          </cell>
        </row>
        <row r="20">
          <cell r="Q20">
            <v>400324</v>
          </cell>
        </row>
        <row r="21">
          <cell r="Q21">
            <v>912322</v>
          </cell>
        </row>
        <row r="22">
          <cell r="Q22">
            <v>1050939</v>
          </cell>
        </row>
        <row r="23">
          <cell r="Q23">
            <v>3367557</v>
          </cell>
        </row>
        <row r="24">
          <cell r="Q24">
            <v>1046132</v>
          </cell>
        </row>
        <row r="25">
          <cell r="Q25">
            <v>6479575</v>
          </cell>
        </row>
        <row r="26">
          <cell r="Q26">
            <v>266737</v>
          </cell>
        </row>
        <row r="27">
          <cell r="Q27">
            <v>3209609</v>
          </cell>
        </row>
        <row r="28">
          <cell r="Q28">
            <v>1644403</v>
          </cell>
        </row>
        <row r="29">
          <cell r="Q29">
            <v>308331</v>
          </cell>
        </row>
        <row r="30">
          <cell r="Q30">
            <v>2554809</v>
          </cell>
        </row>
        <row r="31">
          <cell r="Q31">
            <v>1956761</v>
          </cell>
        </row>
        <row r="32">
          <cell r="Q32">
            <v>1436192</v>
          </cell>
        </row>
        <row r="33">
          <cell r="Q33">
            <v>2014808</v>
          </cell>
        </row>
        <row r="34">
          <cell r="Q34">
            <v>3799761</v>
          </cell>
        </row>
        <row r="35">
          <cell r="Q35">
            <v>1021249</v>
          </cell>
        </row>
        <row r="36">
          <cell r="Q36">
            <v>5460465</v>
          </cell>
        </row>
        <row r="37">
          <cell r="Q37">
            <v>385985</v>
          </cell>
        </row>
        <row r="38">
          <cell r="Q38">
            <v>370759</v>
          </cell>
        </row>
        <row r="39">
          <cell r="Q39">
            <v>262417.6320000001</v>
          </cell>
        </row>
        <row r="40">
          <cell r="Q40">
            <v>1401040</v>
          </cell>
        </row>
        <row r="41">
          <cell r="Q41">
            <v>671633</v>
          </cell>
        </row>
        <row r="42">
          <cell r="Q42">
            <v>1458793</v>
          </cell>
        </row>
        <row r="43">
          <cell r="Q43">
            <v>549391</v>
          </cell>
        </row>
        <row r="44">
          <cell r="Q44">
            <v>4578695</v>
          </cell>
        </row>
        <row r="45">
          <cell r="Q45">
            <v>9878651</v>
          </cell>
        </row>
        <row r="46">
          <cell r="Q46">
            <v>819486</v>
          </cell>
        </row>
        <row r="47">
          <cell r="Q47">
            <v>4378105</v>
          </cell>
        </row>
        <row r="48">
          <cell r="Q48">
            <v>6075747</v>
          </cell>
        </row>
        <row r="49">
          <cell r="Q49">
            <v>4777081</v>
          </cell>
        </row>
        <row r="50">
          <cell r="Q50">
            <v>1394766</v>
          </cell>
        </row>
        <row r="51">
          <cell r="Q51">
            <v>2636907</v>
          </cell>
        </row>
        <row r="52">
          <cell r="Q52">
            <v>1707835</v>
          </cell>
        </row>
        <row r="53">
          <cell r="Q53">
            <v>1694332</v>
          </cell>
        </row>
        <row r="54">
          <cell r="Q54">
            <v>290498</v>
          </cell>
        </row>
        <row r="55">
          <cell r="Q55">
            <v>3129332</v>
          </cell>
        </row>
        <row r="56">
          <cell r="Q56">
            <v>2997928</v>
          </cell>
        </row>
        <row r="57">
          <cell r="Q57">
            <v>3044507</v>
          </cell>
        </row>
        <row r="58">
          <cell r="Q58">
            <v>2452277</v>
          </cell>
        </row>
        <row r="59">
          <cell r="Q59">
            <v>2662876</v>
          </cell>
        </row>
        <row r="60">
          <cell r="Q60">
            <v>4001883</v>
          </cell>
        </row>
        <row r="61">
          <cell r="Q61">
            <v>1147511</v>
          </cell>
        </row>
        <row r="62">
          <cell r="Q62">
            <v>2615186</v>
          </cell>
        </row>
      </sheetData>
      <sheetData sheetId="6">
        <row r="7">
          <cell r="Q7">
            <v>2665807</v>
          </cell>
        </row>
        <row r="8">
          <cell r="Q8">
            <v>563144</v>
          </cell>
        </row>
        <row r="9">
          <cell r="Q9">
            <v>2060194</v>
          </cell>
        </row>
        <row r="10">
          <cell r="Q10">
            <v>1663332</v>
          </cell>
        </row>
        <row r="11">
          <cell r="Q11">
            <v>7482442</v>
          </cell>
        </row>
        <row r="12">
          <cell r="Q12">
            <v>1653380.875</v>
          </cell>
        </row>
        <row r="13">
          <cell r="Q13">
            <v>3819837</v>
          </cell>
        </row>
        <row r="14">
          <cell r="Q14">
            <v>1966320</v>
          </cell>
        </row>
        <row r="15">
          <cell r="Q15">
            <v>2394774</v>
          </cell>
        </row>
        <row r="16">
          <cell r="Q16">
            <v>2090973</v>
          </cell>
        </row>
        <row r="17">
          <cell r="Q17">
            <v>35711857</v>
          </cell>
        </row>
        <row r="18">
          <cell r="Q18">
            <v>1399500</v>
          </cell>
        </row>
        <row r="19">
          <cell r="Q19">
            <v>2158437</v>
          </cell>
        </row>
        <row r="20">
          <cell r="Q20">
            <v>382807</v>
          </cell>
        </row>
        <row r="21">
          <cell r="Q21">
            <v>1021504</v>
          </cell>
        </row>
        <row r="22">
          <cell r="Q22">
            <v>1234826</v>
          </cell>
        </row>
        <row r="23">
          <cell r="Q23">
            <v>3806486</v>
          </cell>
        </row>
        <row r="24">
          <cell r="Q24">
            <v>1193899</v>
          </cell>
        </row>
        <row r="25">
          <cell r="Q25">
            <v>8107707</v>
          </cell>
        </row>
        <row r="26">
          <cell r="Q26">
            <v>686189</v>
          </cell>
        </row>
        <row r="27">
          <cell r="Q27">
            <v>3575512</v>
          </cell>
        </row>
        <row r="28">
          <cell r="Q28">
            <v>1771249</v>
          </cell>
        </row>
        <row r="29">
          <cell r="Q29">
            <v>330390</v>
          </cell>
        </row>
        <row r="30">
          <cell r="Q30">
            <v>2867677</v>
          </cell>
        </row>
        <row r="31">
          <cell r="Q31">
            <v>2569705</v>
          </cell>
        </row>
        <row r="32">
          <cell r="Q32">
            <v>1599040</v>
          </cell>
        </row>
        <row r="33">
          <cell r="Q33">
            <v>2417600</v>
          </cell>
        </row>
        <row r="34">
          <cell r="Q34">
            <v>4564760</v>
          </cell>
        </row>
        <row r="35">
          <cell r="Q35">
            <v>1131230</v>
          </cell>
        </row>
        <row r="36">
          <cell r="Q36">
            <v>6724599</v>
          </cell>
        </row>
        <row r="37">
          <cell r="Q37">
            <v>520903</v>
          </cell>
        </row>
        <row r="38">
          <cell r="Q38">
            <v>423183</v>
          </cell>
        </row>
        <row r="39">
          <cell r="Q39">
            <v>307887.21400000004</v>
          </cell>
        </row>
        <row r="40">
          <cell r="Q40">
            <v>1576240</v>
          </cell>
        </row>
        <row r="41">
          <cell r="Q41">
            <v>806247</v>
          </cell>
        </row>
        <row r="42">
          <cell r="Q42">
            <v>1455571</v>
          </cell>
        </row>
        <row r="43">
          <cell r="Q43">
            <v>704630</v>
          </cell>
        </row>
        <row r="44">
          <cell r="Q44">
            <v>5613871</v>
          </cell>
        </row>
        <row r="45">
          <cell r="Q45">
            <v>11304507</v>
          </cell>
        </row>
        <row r="46">
          <cell r="Q46">
            <v>917534</v>
          </cell>
        </row>
        <row r="47">
          <cell r="Q47">
            <v>4432888</v>
          </cell>
        </row>
        <row r="48">
          <cell r="Q48">
            <v>7167064</v>
          </cell>
        </row>
        <row r="49">
          <cell r="Q49">
            <v>5567427</v>
          </cell>
        </row>
        <row r="50">
          <cell r="Q50">
            <v>1735772</v>
          </cell>
        </row>
        <row r="51">
          <cell r="Q51">
            <v>4067638.8746999996</v>
          </cell>
        </row>
        <row r="52">
          <cell r="Q52">
            <v>1986304</v>
          </cell>
        </row>
        <row r="53">
          <cell r="Q53">
            <v>1919778</v>
          </cell>
        </row>
        <row r="54">
          <cell r="Q54">
            <v>306101</v>
          </cell>
        </row>
        <row r="55">
          <cell r="Q55">
            <v>3500795</v>
          </cell>
        </row>
        <row r="56">
          <cell r="Q56">
            <v>3536051</v>
          </cell>
        </row>
        <row r="57">
          <cell r="Q57">
            <v>3109278</v>
          </cell>
        </row>
        <row r="58">
          <cell r="Q58">
            <v>2907826</v>
          </cell>
        </row>
        <row r="59">
          <cell r="Q59">
            <v>2891226</v>
          </cell>
        </row>
        <row r="60">
          <cell r="Q60">
            <v>4833842</v>
          </cell>
        </row>
        <row r="61">
          <cell r="Q61">
            <v>1191396</v>
          </cell>
        </row>
        <row r="62">
          <cell r="Q62">
            <v>2936359</v>
          </cell>
        </row>
      </sheetData>
      <sheetData sheetId="7">
        <row r="7">
          <cell r="Q7">
            <v>4377162</v>
          </cell>
        </row>
        <row r="8">
          <cell r="Q8">
            <v>508750</v>
          </cell>
        </row>
        <row r="9">
          <cell r="Q9">
            <v>2084969</v>
          </cell>
        </row>
        <row r="10">
          <cell r="Q10">
            <v>1726777</v>
          </cell>
        </row>
        <row r="11">
          <cell r="Q11">
            <v>6878662.5483870972</v>
          </cell>
        </row>
        <row r="12">
          <cell r="Q12">
            <v>1758343</v>
          </cell>
        </row>
        <row r="13">
          <cell r="Q13">
            <v>4097599</v>
          </cell>
        </row>
        <row r="14">
          <cell r="Q14">
            <v>2009205</v>
          </cell>
        </row>
        <row r="15">
          <cell r="Q15">
            <v>2389845</v>
          </cell>
        </row>
        <row r="16">
          <cell r="Q16">
            <v>1910039</v>
          </cell>
        </row>
        <row r="17">
          <cell r="Q17">
            <v>35291462</v>
          </cell>
        </row>
        <row r="18">
          <cell r="Q18">
            <v>1312600</v>
          </cell>
        </row>
        <row r="19">
          <cell r="Q19">
            <v>1832748</v>
          </cell>
        </row>
        <row r="20">
          <cell r="Q20">
            <v>436664</v>
          </cell>
        </row>
        <row r="21">
          <cell r="Q21">
            <v>975548</v>
          </cell>
        </row>
        <row r="22">
          <cell r="Q22">
            <v>1239539</v>
          </cell>
        </row>
        <row r="23">
          <cell r="Q23">
            <v>3799702</v>
          </cell>
        </row>
        <row r="24">
          <cell r="Q24">
            <v>1285331</v>
          </cell>
        </row>
        <row r="25">
          <cell r="Q25">
            <v>7367337</v>
          </cell>
        </row>
        <row r="26">
          <cell r="Q26">
            <v>705911</v>
          </cell>
        </row>
        <row r="27">
          <cell r="Q27">
            <v>3621924</v>
          </cell>
        </row>
        <row r="28">
          <cell r="Q28">
            <v>1801222</v>
          </cell>
        </row>
        <row r="29">
          <cell r="Q29">
            <v>320162</v>
          </cell>
        </row>
        <row r="30">
          <cell r="Q30">
            <v>2638005</v>
          </cell>
        </row>
        <row r="31">
          <cell r="Q31">
            <v>2323383</v>
          </cell>
        </row>
        <row r="32">
          <cell r="Q32">
            <v>1671351</v>
          </cell>
        </row>
        <row r="33">
          <cell r="Q33">
            <v>2302784</v>
          </cell>
        </row>
        <row r="34">
          <cell r="Q34">
            <v>4100660</v>
          </cell>
        </row>
        <row r="35">
          <cell r="Q35">
            <v>1092784</v>
          </cell>
        </row>
        <row r="36">
          <cell r="Q36">
            <v>6172587</v>
          </cell>
        </row>
        <row r="37">
          <cell r="Q37">
            <v>456432</v>
          </cell>
        </row>
        <row r="38">
          <cell r="Q38">
            <v>394550</v>
          </cell>
        </row>
        <row r="39">
          <cell r="Q39">
            <v>288252</v>
          </cell>
        </row>
        <row r="40">
          <cell r="Q40">
            <v>1506852</v>
          </cell>
        </row>
        <row r="41">
          <cell r="Q41">
            <v>757653</v>
          </cell>
        </row>
        <row r="42">
          <cell r="Q42">
            <v>1351868</v>
          </cell>
        </row>
        <row r="43">
          <cell r="Q43">
            <v>637689</v>
          </cell>
        </row>
        <row r="44">
          <cell r="Q44">
            <v>5070379</v>
          </cell>
        </row>
        <row r="45">
          <cell r="Q45">
            <v>10464142.719999999</v>
          </cell>
        </row>
        <row r="46">
          <cell r="Q46">
            <v>968637</v>
          </cell>
        </row>
        <row r="47">
          <cell r="Q47">
            <v>4442790</v>
          </cell>
        </row>
        <row r="48">
          <cell r="Q48">
            <v>6676929</v>
          </cell>
        </row>
        <row r="49">
          <cell r="Q49">
            <v>4906522</v>
          </cell>
        </row>
        <row r="50">
          <cell r="Q50">
            <v>1856930</v>
          </cell>
        </row>
        <row r="51">
          <cell r="Q51">
            <v>3650184</v>
          </cell>
        </row>
        <row r="52">
          <cell r="Q52">
            <v>1954326</v>
          </cell>
        </row>
        <row r="53">
          <cell r="Q53">
            <v>1900249</v>
          </cell>
        </row>
        <row r="54">
          <cell r="Q54">
            <v>291104</v>
          </cell>
        </row>
        <row r="55">
          <cell r="Q55">
            <v>3419493</v>
          </cell>
        </row>
        <row r="56">
          <cell r="Q56">
            <v>3234480</v>
          </cell>
        </row>
        <row r="57">
          <cell r="Q57">
            <v>3177858</v>
          </cell>
        </row>
        <row r="58">
          <cell r="Q58">
            <v>2712559</v>
          </cell>
        </row>
        <row r="59">
          <cell r="Q59">
            <v>2777515</v>
          </cell>
        </row>
        <row r="60">
          <cell r="Q60">
            <v>4378629</v>
          </cell>
        </row>
        <row r="61">
          <cell r="Q61">
            <v>1252940</v>
          </cell>
        </row>
        <row r="62">
          <cell r="Q62">
            <v>2917379</v>
          </cell>
        </row>
      </sheetData>
      <sheetData sheetId="8">
        <row r="7">
          <cell r="Q7">
            <v>4439812</v>
          </cell>
        </row>
        <row r="8">
          <cell r="Q8">
            <v>502868</v>
          </cell>
        </row>
        <row r="9">
          <cell r="Q9">
            <v>1831506</v>
          </cell>
        </row>
        <row r="10">
          <cell r="Q10">
            <v>1517150</v>
          </cell>
        </row>
        <row r="11">
          <cell r="Q11">
            <v>5919520</v>
          </cell>
        </row>
        <row r="12">
          <cell r="Q12">
            <v>1562734</v>
          </cell>
        </row>
        <row r="13">
          <cell r="Q13">
            <v>3638791</v>
          </cell>
        </row>
        <row r="14">
          <cell r="Q14">
            <v>1760093</v>
          </cell>
        </row>
        <row r="15">
          <cell r="Q15">
            <v>2469023</v>
          </cell>
        </row>
        <row r="16">
          <cell r="Q16">
            <v>1777300</v>
          </cell>
        </row>
        <row r="17">
          <cell r="Q17">
            <v>29724736</v>
          </cell>
        </row>
        <row r="18">
          <cell r="Q18">
            <v>1246558</v>
          </cell>
        </row>
        <row r="19">
          <cell r="Q19">
            <v>1938250</v>
          </cell>
        </row>
        <row r="20">
          <cell r="Q20">
            <v>444605</v>
          </cell>
        </row>
        <row r="21">
          <cell r="Q21">
            <v>870177</v>
          </cell>
        </row>
        <row r="22">
          <cell r="Q22">
            <v>1082845</v>
          </cell>
        </row>
        <row r="23">
          <cell r="Q23">
            <v>3423571</v>
          </cell>
        </row>
        <row r="24">
          <cell r="Q24">
            <v>1181919</v>
          </cell>
        </row>
        <row r="25">
          <cell r="Q25">
            <v>6764233</v>
          </cell>
        </row>
        <row r="26">
          <cell r="Q26">
            <v>990140</v>
          </cell>
        </row>
        <row r="27">
          <cell r="Q27">
            <v>3253625</v>
          </cell>
        </row>
        <row r="28">
          <cell r="Q28">
            <v>1662470</v>
          </cell>
        </row>
        <row r="29">
          <cell r="Q29">
            <v>301206</v>
          </cell>
        </row>
        <row r="30">
          <cell r="Q30">
            <v>2528642</v>
          </cell>
        </row>
        <row r="31">
          <cell r="Q31">
            <v>1876357</v>
          </cell>
        </row>
        <row r="32">
          <cell r="Q32">
            <v>1480403</v>
          </cell>
        </row>
        <row r="33">
          <cell r="Q33">
            <v>1911890</v>
          </cell>
        </row>
        <row r="34">
          <cell r="Q34">
            <v>3789464</v>
          </cell>
        </row>
        <row r="35">
          <cell r="Q35">
            <v>1111844</v>
          </cell>
        </row>
        <row r="36">
          <cell r="Q36">
            <v>5533659</v>
          </cell>
        </row>
        <row r="37">
          <cell r="Q37">
            <v>400873</v>
          </cell>
        </row>
        <row r="38">
          <cell r="Q38">
            <v>333544</v>
          </cell>
        </row>
        <row r="39">
          <cell r="Q39">
            <v>256887</v>
          </cell>
        </row>
        <row r="40">
          <cell r="Q40">
            <v>1435359</v>
          </cell>
        </row>
        <row r="41">
          <cell r="Q41">
            <v>664458</v>
          </cell>
        </row>
        <row r="42">
          <cell r="Q42">
            <v>1227570</v>
          </cell>
        </row>
        <row r="43">
          <cell r="Q43">
            <v>565770</v>
          </cell>
        </row>
        <row r="44">
          <cell r="Q44">
            <v>4413494</v>
          </cell>
        </row>
        <row r="45">
          <cell r="Q45">
            <v>9588812</v>
          </cell>
        </row>
        <row r="46">
          <cell r="Q46">
            <v>830334</v>
          </cell>
        </row>
        <row r="47">
          <cell r="Q47">
            <v>4454309</v>
          </cell>
        </row>
        <row r="48">
          <cell r="Q48">
            <v>5790987</v>
          </cell>
        </row>
        <row r="49">
          <cell r="Q49">
            <v>4739878</v>
          </cell>
        </row>
        <row r="50">
          <cell r="Q50">
            <v>1614642</v>
          </cell>
        </row>
        <row r="51">
          <cell r="Q51">
            <v>2682879.2230999996</v>
          </cell>
        </row>
        <row r="52">
          <cell r="Q52">
            <v>1681378</v>
          </cell>
        </row>
        <row r="53">
          <cell r="Q53">
            <v>1772665</v>
          </cell>
        </row>
        <row r="54">
          <cell r="Q54">
            <v>284648</v>
          </cell>
        </row>
        <row r="55">
          <cell r="Q55">
            <v>3047805</v>
          </cell>
        </row>
        <row r="56">
          <cell r="Q56">
            <v>3052770</v>
          </cell>
        </row>
        <row r="57">
          <cell r="Q57">
            <v>3184977</v>
          </cell>
        </row>
        <row r="58">
          <cell r="Q58">
            <v>2364098.7199999997</v>
          </cell>
        </row>
        <row r="59">
          <cell r="Q59">
            <v>2807431</v>
          </cell>
        </row>
        <row r="60">
          <cell r="Q60">
            <v>4005676</v>
          </cell>
        </row>
        <row r="61">
          <cell r="Q61">
            <v>1249453</v>
          </cell>
        </row>
        <row r="62">
          <cell r="Q62">
            <v>2504425</v>
          </cell>
        </row>
      </sheetData>
      <sheetData sheetId="9">
        <row r="7">
          <cell r="Q7">
            <v>2518477</v>
          </cell>
        </row>
        <row r="8">
          <cell r="Q8">
            <v>560378</v>
          </cell>
        </row>
        <row r="9">
          <cell r="Q9">
            <v>1985542</v>
          </cell>
        </row>
        <row r="10">
          <cell r="Q10">
            <v>1426281</v>
          </cell>
        </row>
        <row r="11">
          <cell r="Q11">
            <v>5582053</v>
          </cell>
        </row>
        <row r="12">
          <cell r="Q12">
            <v>1694428</v>
          </cell>
        </row>
        <row r="13">
          <cell r="Q13">
            <v>3624839</v>
          </cell>
        </row>
        <row r="14">
          <cell r="Q14">
            <v>1911496</v>
          </cell>
        </row>
        <row r="15">
          <cell r="Q15">
            <v>2490692</v>
          </cell>
        </row>
        <row r="16">
          <cell r="Q16">
            <v>1877407</v>
          </cell>
        </row>
        <row r="17">
          <cell r="Q17">
            <v>28338304</v>
          </cell>
        </row>
        <row r="18">
          <cell r="Q18">
            <v>1297427</v>
          </cell>
        </row>
        <row r="19">
          <cell r="Q19">
            <v>1927804</v>
          </cell>
        </row>
        <row r="20">
          <cell r="Q20">
            <v>398258</v>
          </cell>
        </row>
        <row r="21">
          <cell r="Q21">
            <v>985904</v>
          </cell>
        </row>
        <row r="22">
          <cell r="Q22">
            <v>1125327</v>
          </cell>
        </row>
        <row r="23">
          <cell r="Q23">
            <v>3453837</v>
          </cell>
        </row>
        <row r="24">
          <cell r="Q24">
            <v>1275562</v>
          </cell>
        </row>
        <row r="25">
          <cell r="Q25">
            <v>6804463</v>
          </cell>
        </row>
        <row r="26">
          <cell r="Q26">
            <v>1219623</v>
          </cell>
        </row>
        <row r="27">
          <cell r="Q27">
            <v>3381585</v>
          </cell>
        </row>
        <row r="28">
          <cell r="Q28">
            <v>1636800</v>
          </cell>
        </row>
        <row r="29">
          <cell r="Q29">
            <v>339110</v>
          </cell>
        </row>
        <row r="30">
          <cell r="Q30">
            <v>2745745</v>
          </cell>
        </row>
        <row r="31">
          <cell r="Q31">
            <v>1973475.4</v>
          </cell>
        </row>
        <row r="32">
          <cell r="Q32">
            <v>1480860</v>
          </cell>
        </row>
        <row r="33">
          <cell r="Q33">
            <v>2058492</v>
          </cell>
        </row>
        <row r="34">
          <cell r="Q34">
            <v>4155462</v>
          </cell>
        </row>
        <row r="35">
          <cell r="Q35">
            <v>1202187</v>
          </cell>
        </row>
        <row r="36">
          <cell r="Q36">
            <v>5885046</v>
          </cell>
        </row>
        <row r="37">
          <cell r="Q37">
            <v>377874</v>
          </cell>
        </row>
        <row r="38">
          <cell r="Q38">
            <v>309415</v>
          </cell>
        </row>
        <row r="39">
          <cell r="Q39">
            <v>257865</v>
          </cell>
        </row>
        <row r="40">
          <cell r="Q40">
            <v>1670580</v>
          </cell>
        </row>
        <row r="41">
          <cell r="Q41">
            <v>762841</v>
          </cell>
        </row>
        <row r="42">
          <cell r="Q42">
            <v>1483740</v>
          </cell>
        </row>
        <row r="43">
          <cell r="Q43">
            <v>560042</v>
          </cell>
        </row>
        <row r="44">
          <cell r="Q44">
            <v>4784545</v>
          </cell>
        </row>
        <row r="45">
          <cell r="Q45">
            <v>9328107</v>
          </cell>
        </row>
        <row r="46">
          <cell r="Q46">
            <v>886079</v>
          </cell>
        </row>
        <row r="47">
          <cell r="Q47">
            <v>4535293</v>
          </cell>
        </row>
        <row r="48">
          <cell r="Q48">
            <v>5467031</v>
          </cell>
        </row>
        <row r="49">
          <cell r="Q49">
            <v>5226996</v>
          </cell>
        </row>
        <row r="50">
          <cell r="Q50">
            <v>1794530</v>
          </cell>
        </row>
        <row r="51">
          <cell r="Q51">
            <v>3845625.3185999002</v>
          </cell>
        </row>
        <row r="52">
          <cell r="Q52">
            <v>1846777</v>
          </cell>
        </row>
        <row r="53">
          <cell r="Q53">
            <v>1863425</v>
          </cell>
        </row>
        <row r="54">
          <cell r="Q54">
            <v>300696</v>
          </cell>
        </row>
        <row r="55">
          <cell r="Q55">
            <v>3048968</v>
          </cell>
        </row>
        <row r="56">
          <cell r="Q56">
            <v>3241578</v>
          </cell>
        </row>
        <row r="57">
          <cell r="Q57">
            <v>3259209</v>
          </cell>
        </row>
        <row r="58">
          <cell r="Q58">
            <v>2433932</v>
          </cell>
        </row>
        <row r="59">
          <cell r="Q59">
            <v>2912752</v>
          </cell>
        </row>
        <row r="60">
          <cell r="Q60">
            <v>4294570</v>
          </cell>
        </row>
        <row r="61">
          <cell r="Q61">
            <v>1555347</v>
          </cell>
        </row>
        <row r="62">
          <cell r="Q62">
            <v>2522152</v>
          </cell>
        </row>
      </sheetData>
      <sheetData sheetId="10">
        <row r="7">
          <cell r="V7">
            <v>3471.3151881720432</v>
          </cell>
        </row>
        <row r="8">
          <cell r="V8">
            <v>927.95880376344076</v>
          </cell>
        </row>
        <row r="9">
          <cell r="V9">
            <v>3141.1832661290318</v>
          </cell>
        </row>
        <row r="10">
          <cell r="V10">
            <v>2491.5785618279569</v>
          </cell>
        </row>
        <row r="11">
          <cell r="V11">
            <v>9150.0306451612887</v>
          </cell>
        </row>
        <row r="12">
          <cell r="V12">
            <v>2593.1557123655912</v>
          </cell>
        </row>
        <row r="13">
          <cell r="V13">
            <v>5760.7673387096766</v>
          </cell>
        </row>
        <row r="14">
          <cell r="V14">
            <v>3063.5768145161287</v>
          </cell>
        </row>
        <row r="15">
          <cell r="V15">
            <v>3854.4367607526883</v>
          </cell>
        </row>
        <row r="16">
          <cell r="V16">
            <v>2997.9016129032257</v>
          </cell>
        </row>
        <row r="17">
          <cell r="V17">
            <v>45463.873400537639</v>
          </cell>
        </row>
        <row r="18">
          <cell r="V18">
            <v>2233.4731182795699</v>
          </cell>
        </row>
        <row r="19">
          <cell r="V19">
            <v>3069.9126344086021</v>
          </cell>
        </row>
        <row r="20">
          <cell r="V20">
            <v>776.93474462365589</v>
          </cell>
        </row>
        <row r="21">
          <cell r="V21">
            <v>1473.947580645161</v>
          </cell>
        </row>
        <row r="22">
          <cell r="V22">
            <v>1729.4655241935484</v>
          </cell>
        </row>
        <row r="23">
          <cell r="V23">
            <v>5269.6833333333325</v>
          </cell>
        </row>
        <row r="24">
          <cell r="V24">
            <v>1986.5631720430108</v>
          </cell>
        </row>
        <row r="25">
          <cell r="V25">
            <v>11799.451344086021</v>
          </cell>
        </row>
        <row r="26">
          <cell r="V26">
            <v>1997.0136424731181</v>
          </cell>
        </row>
        <row r="27">
          <cell r="V27">
            <v>6182.659677419354</v>
          </cell>
        </row>
        <row r="28">
          <cell r="V28">
            <v>2437.8052419354835</v>
          </cell>
        </row>
        <row r="29">
          <cell r="V29">
            <v>637.36276881720437</v>
          </cell>
        </row>
        <row r="30">
          <cell r="V30">
            <v>4445.318817204301</v>
          </cell>
        </row>
        <row r="31">
          <cell r="V31">
            <v>3187.4321236559135</v>
          </cell>
        </row>
        <row r="32">
          <cell r="V32">
            <v>2282.2476478494618</v>
          </cell>
        </row>
        <row r="33">
          <cell r="V33">
            <v>3292.2660618279569</v>
          </cell>
        </row>
        <row r="34">
          <cell r="V34">
            <v>6683.688709677419</v>
          </cell>
        </row>
        <row r="35">
          <cell r="V35">
            <v>1850.4551075268816</v>
          </cell>
        </row>
        <row r="36">
          <cell r="V36">
            <v>9100.2004032258046</v>
          </cell>
        </row>
        <row r="37">
          <cell r="V37">
            <v>633.88649193548372</v>
          </cell>
        </row>
        <row r="38">
          <cell r="V38">
            <v>496.4398521505376</v>
          </cell>
        </row>
        <row r="39">
          <cell r="V39">
            <v>382.65940860215051</v>
          </cell>
        </row>
        <row r="40">
          <cell r="V40">
            <v>2794.5834677419352</v>
          </cell>
        </row>
        <row r="41">
          <cell r="V41">
            <v>1147.078629032258</v>
          </cell>
        </row>
        <row r="42">
          <cell r="V42">
            <v>2070.6213709677418</v>
          </cell>
        </row>
        <row r="43">
          <cell r="V43">
            <v>907.57567204301063</v>
          </cell>
        </row>
        <row r="44">
          <cell r="V44">
            <v>7693.9111559139774</v>
          </cell>
        </row>
        <row r="45">
          <cell r="V45">
            <v>15391.096102150537</v>
          </cell>
        </row>
        <row r="46">
          <cell r="V46">
            <v>1431.1920026881719</v>
          </cell>
        </row>
        <row r="47">
          <cell r="V47">
            <v>7015.8269489247305</v>
          </cell>
        </row>
        <row r="48">
          <cell r="V48">
            <v>8725.6868279569899</v>
          </cell>
        </row>
        <row r="49">
          <cell r="V49">
            <v>8572.9980510752684</v>
          </cell>
        </row>
        <row r="50">
          <cell r="V50">
            <v>2741.2692204301075</v>
          </cell>
        </row>
        <row r="51">
          <cell r="V51">
            <v>4260.3426828291458</v>
          </cell>
        </row>
        <row r="52">
          <cell r="V52">
            <v>2971.7839381720428</v>
          </cell>
        </row>
        <row r="53">
          <cell r="V53">
            <v>3179.9710349462366</v>
          </cell>
        </row>
        <row r="54">
          <cell r="V54">
            <v>429.14012096774195</v>
          </cell>
        </row>
        <row r="55">
          <cell r="V55">
            <v>4700.026814516129</v>
          </cell>
        </row>
        <row r="56">
          <cell r="V56">
            <v>5039.0341397849461</v>
          </cell>
        </row>
        <row r="57">
          <cell r="V57">
            <v>5046.3916666666664</v>
          </cell>
        </row>
        <row r="58">
          <cell r="V58">
            <v>3799.5134408602144</v>
          </cell>
        </row>
        <row r="59">
          <cell r="V59">
            <v>4575.2688172043008</v>
          </cell>
        </row>
        <row r="60">
          <cell r="V60">
            <v>7025.3376344086018</v>
          </cell>
        </row>
        <row r="61">
          <cell r="V61">
            <v>2196.1939516129028</v>
          </cell>
        </row>
        <row r="62">
          <cell r="V62">
            <v>3987.9032258064517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E207" sqref="E207"/>
    </sheetView>
  </sheetViews>
  <sheetFormatPr defaultColWidth="9" defaultRowHeight="15"/>
  <cols>
    <col min="1" max="1" width="4.7109375" style="1" customWidth="1"/>
    <col min="2" max="2" width="37.57031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68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1" t="s">
        <v>9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</row>
    <row r="7" spans="1:13" s="2" customFormat="1">
      <c r="A7" s="33">
        <v>1</v>
      </c>
      <c r="B7" s="18" t="s">
        <v>10</v>
      </c>
      <c r="C7" s="19">
        <v>499361</v>
      </c>
      <c r="D7" s="19">
        <v>0</v>
      </c>
      <c r="E7" s="19">
        <v>1374577</v>
      </c>
      <c r="F7" s="19">
        <v>434669</v>
      </c>
      <c r="G7" s="19">
        <v>2308607</v>
      </c>
      <c r="H7" s="20">
        <v>771.86176075268804</v>
      </c>
      <c r="I7" s="20" t="s">
        <v>203</v>
      </c>
      <c r="J7" s="20">
        <v>2124.6821908602151</v>
      </c>
      <c r="K7" s="20">
        <v>671.86740591397847</v>
      </c>
      <c r="L7" s="20">
        <v>3568.4113575268816</v>
      </c>
    </row>
    <row r="8" spans="1:13" s="2" customFormat="1">
      <c r="A8" s="34"/>
      <c r="B8" s="35" t="s">
        <v>70</v>
      </c>
      <c r="C8" s="22">
        <v>499361</v>
      </c>
      <c r="D8" s="22">
        <v>0</v>
      </c>
      <c r="E8" s="22">
        <v>1374577</v>
      </c>
      <c r="F8" s="22">
        <v>434669</v>
      </c>
      <c r="G8" s="22">
        <v>2308607</v>
      </c>
      <c r="H8" s="22">
        <v>771.86176075268804</v>
      </c>
      <c r="I8" s="22"/>
      <c r="J8" s="22">
        <v>2124.6821908602151</v>
      </c>
      <c r="K8" s="22">
        <v>671.86740591397847</v>
      </c>
      <c r="L8" s="22">
        <v>3568.4113575268816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373861</v>
      </c>
      <c r="F9" s="25">
        <v>188615</v>
      </c>
      <c r="G9" s="25">
        <v>562476</v>
      </c>
      <c r="H9" s="26" t="s">
        <v>203</v>
      </c>
      <c r="I9" s="26" t="s">
        <v>203</v>
      </c>
      <c r="J9" s="26">
        <v>577.8765456989247</v>
      </c>
      <c r="K9" s="26">
        <v>291.54200268817203</v>
      </c>
      <c r="L9" s="26">
        <v>869.41854838709673</v>
      </c>
    </row>
    <row r="10" spans="1:13" s="2" customFormat="1">
      <c r="A10" s="35"/>
      <c r="B10" s="35" t="s">
        <v>71</v>
      </c>
      <c r="C10" s="22"/>
      <c r="D10" s="22"/>
      <c r="E10" s="22">
        <v>20562.355</v>
      </c>
      <c r="F10" s="22">
        <v>94307.5</v>
      </c>
      <c r="G10" s="22">
        <v>114869.855</v>
      </c>
      <c r="H10" s="22"/>
      <c r="I10" s="22"/>
      <c r="J10" s="22">
        <v>31.783210013440858</v>
      </c>
      <c r="K10" s="22">
        <v>145.77100134408602</v>
      </c>
      <c r="L10" s="22">
        <v>177.55421135752687</v>
      </c>
    </row>
    <row r="11" spans="1:13" s="2" customFormat="1">
      <c r="A11" s="35"/>
      <c r="B11" s="35" t="s">
        <v>72</v>
      </c>
      <c r="C11" s="22"/>
      <c r="D11" s="22"/>
      <c r="E11" s="22">
        <v>216839.37999999998</v>
      </c>
      <c r="F11" s="22">
        <v>92421.349999999991</v>
      </c>
      <c r="G11" s="22">
        <v>309260.73</v>
      </c>
      <c r="H11" s="22"/>
      <c r="I11" s="22"/>
      <c r="J11" s="22">
        <v>335.16839650537628</v>
      </c>
      <c r="K11" s="22">
        <v>142.85558131720427</v>
      </c>
      <c r="L11" s="22">
        <v>478.02397782258055</v>
      </c>
    </row>
    <row r="12" spans="1:13" s="2" customFormat="1">
      <c r="A12" s="35"/>
      <c r="B12" s="35" t="s">
        <v>73</v>
      </c>
      <c r="C12" s="22"/>
      <c r="D12" s="22"/>
      <c r="E12" s="22">
        <v>41124.71</v>
      </c>
      <c r="F12" s="22">
        <v>1886.15</v>
      </c>
      <c r="G12" s="22">
        <v>43010.86</v>
      </c>
      <c r="H12" s="22"/>
      <c r="I12" s="22"/>
      <c r="J12" s="22">
        <v>63.566420026881715</v>
      </c>
      <c r="K12" s="22">
        <v>2.9154200268817201</v>
      </c>
      <c r="L12" s="22">
        <v>66.481840053763435</v>
      </c>
    </row>
    <row r="13" spans="1:13" s="2" customFormat="1">
      <c r="A13" s="17"/>
      <c r="B13" s="17" t="s">
        <v>113</v>
      </c>
      <c r="C13" s="22"/>
      <c r="D13" s="22"/>
      <c r="E13" s="22">
        <v>95334.555000000008</v>
      </c>
      <c r="F13" s="22"/>
      <c r="G13" s="22">
        <v>95334.555000000008</v>
      </c>
      <c r="H13" s="22"/>
      <c r="I13" s="22"/>
      <c r="J13" s="22">
        <v>147.35851915322579</v>
      </c>
      <c r="K13" s="22"/>
      <c r="L13" s="22">
        <v>147.35851915322579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903936</v>
      </c>
      <c r="F14" s="31">
        <v>999044</v>
      </c>
      <c r="G14" s="31">
        <v>1902980</v>
      </c>
      <c r="H14" s="32" t="s">
        <v>203</v>
      </c>
      <c r="I14" s="32" t="s">
        <v>203</v>
      </c>
      <c r="J14" s="32">
        <v>1397.2129032258065</v>
      </c>
      <c r="K14" s="32">
        <v>1544.2212365591397</v>
      </c>
      <c r="L14" s="32">
        <v>2941.4341397849462</v>
      </c>
    </row>
    <row r="15" spans="1:13" s="2" customFormat="1">
      <c r="A15" s="35"/>
      <c r="B15" s="35" t="s">
        <v>74</v>
      </c>
      <c r="C15" s="22"/>
      <c r="D15" s="22"/>
      <c r="E15" s="22">
        <v>903936</v>
      </c>
      <c r="F15" s="22">
        <v>999044</v>
      </c>
      <c r="G15" s="22">
        <v>1902980</v>
      </c>
      <c r="H15" s="22"/>
      <c r="I15" s="22"/>
      <c r="J15" s="22">
        <v>1397.2129032258065</v>
      </c>
      <c r="K15" s="22">
        <v>1544.2212365591397</v>
      </c>
      <c r="L15" s="22">
        <v>2941.4341397849462</v>
      </c>
    </row>
    <row r="16" spans="1:13" s="2" customFormat="1">
      <c r="A16" s="37">
        <v>4</v>
      </c>
      <c r="B16" s="30" t="s">
        <v>13</v>
      </c>
      <c r="C16" s="31">
        <v>288852</v>
      </c>
      <c r="D16" s="31">
        <v>0</v>
      </c>
      <c r="E16" s="31">
        <v>874452</v>
      </c>
      <c r="F16" s="31">
        <v>310172</v>
      </c>
      <c r="G16" s="31">
        <v>1473476</v>
      </c>
      <c r="H16" s="32">
        <v>446.47822580645158</v>
      </c>
      <c r="I16" s="32" t="s">
        <v>203</v>
      </c>
      <c r="J16" s="32">
        <v>1351.639516129032</v>
      </c>
      <c r="K16" s="32">
        <v>479.43252688172038</v>
      </c>
      <c r="L16" s="32">
        <v>2277.5502688172037</v>
      </c>
    </row>
    <row r="17" spans="1:12" s="2" customFormat="1">
      <c r="A17" s="35"/>
      <c r="B17" s="35" t="s">
        <v>80</v>
      </c>
      <c r="C17" s="22">
        <v>288852</v>
      </c>
      <c r="D17" s="22"/>
      <c r="E17" s="22">
        <v>72579.516000000003</v>
      </c>
      <c r="F17" s="22">
        <v>51178.380000000005</v>
      </c>
      <c r="G17" s="22">
        <v>412609.89600000001</v>
      </c>
      <c r="H17" s="22">
        <v>446.47822580645158</v>
      </c>
      <c r="I17" s="22"/>
      <c r="J17" s="22">
        <v>112.18607983870967</v>
      </c>
      <c r="K17" s="22">
        <v>79.106366935483877</v>
      </c>
      <c r="L17" s="22">
        <v>637.77067258064505</v>
      </c>
    </row>
    <row r="18" spans="1:12" s="2" customFormat="1">
      <c r="A18" s="35"/>
      <c r="B18" s="35" t="s">
        <v>81</v>
      </c>
      <c r="C18" s="22"/>
      <c r="D18" s="22"/>
      <c r="E18" s="22">
        <v>801872.48399999994</v>
      </c>
      <c r="F18" s="22">
        <v>258993.62</v>
      </c>
      <c r="G18" s="22">
        <v>1060866.1039999998</v>
      </c>
      <c r="H18" s="22"/>
      <c r="I18" s="22"/>
      <c r="J18" s="22">
        <v>1239.4534362903223</v>
      </c>
      <c r="K18" s="22">
        <v>400.32615994623654</v>
      </c>
      <c r="L18" s="22">
        <v>1639.779596236559</v>
      </c>
    </row>
    <row r="19" spans="1:12" s="2" customFormat="1">
      <c r="A19" s="37">
        <v>5</v>
      </c>
      <c r="B19" s="30" t="s">
        <v>14</v>
      </c>
      <c r="C19" s="31">
        <v>404196</v>
      </c>
      <c r="D19" s="31">
        <v>124500</v>
      </c>
      <c r="E19" s="31">
        <v>3943448</v>
      </c>
      <c r="F19" s="31">
        <v>1531802</v>
      </c>
      <c r="G19" s="31">
        <v>6003946</v>
      </c>
      <c r="H19" s="32">
        <v>624.76532258064503</v>
      </c>
      <c r="I19" s="32">
        <v>192.43951612903226</v>
      </c>
      <c r="J19" s="32">
        <v>6095.3833333333323</v>
      </c>
      <c r="K19" s="32">
        <v>2367.7047043010748</v>
      </c>
      <c r="L19" s="32">
        <v>9280.292876344085</v>
      </c>
    </row>
    <row r="20" spans="1:12" s="2" customFormat="1">
      <c r="A20" s="35"/>
      <c r="B20" s="35" t="s">
        <v>78</v>
      </c>
      <c r="C20" s="22">
        <v>404196</v>
      </c>
      <c r="D20" s="22">
        <v>124500</v>
      </c>
      <c r="E20" s="22">
        <v>1261903</v>
      </c>
      <c r="F20" s="22">
        <v>91908</v>
      </c>
      <c r="G20" s="22">
        <v>1882507</v>
      </c>
      <c r="H20" s="22">
        <v>624.76532258064503</v>
      </c>
      <c r="I20" s="22">
        <v>192.43951612903226</v>
      </c>
      <c r="J20" s="22">
        <v>1950.5221102150535</v>
      </c>
      <c r="K20" s="22">
        <v>142.06209677419355</v>
      </c>
      <c r="L20" s="22">
        <v>2909.7890456989244</v>
      </c>
    </row>
    <row r="21" spans="1:12" s="2" customFormat="1">
      <c r="A21" s="35"/>
      <c r="B21" s="35" t="s">
        <v>79</v>
      </c>
      <c r="C21" s="22"/>
      <c r="D21" s="22"/>
      <c r="E21" s="22">
        <v>1143600</v>
      </c>
      <c r="F21" s="22">
        <v>796537</v>
      </c>
      <c r="G21" s="22">
        <v>1940137</v>
      </c>
      <c r="H21" s="22"/>
      <c r="I21" s="22"/>
      <c r="J21" s="22">
        <v>1767.6612903225805</v>
      </c>
      <c r="K21" s="22">
        <v>1231.2063844086022</v>
      </c>
      <c r="L21" s="22">
        <v>2998.8676747311829</v>
      </c>
    </row>
    <row r="22" spans="1:12" s="2" customFormat="1">
      <c r="A22" s="35"/>
      <c r="B22" s="35" t="s">
        <v>75</v>
      </c>
      <c r="C22" s="22"/>
      <c r="D22" s="22"/>
      <c r="E22" s="22">
        <v>1301338</v>
      </c>
      <c r="F22" s="22">
        <v>413587</v>
      </c>
      <c r="G22" s="22">
        <v>1714925</v>
      </c>
      <c r="H22" s="22"/>
      <c r="I22" s="22"/>
      <c r="J22" s="22">
        <v>2011.4767473118277</v>
      </c>
      <c r="K22" s="22">
        <v>639.28098118279559</v>
      </c>
      <c r="L22" s="22">
        <v>2650.7577284946233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236607</v>
      </c>
      <c r="F23" s="22">
        <v>229770</v>
      </c>
      <c r="G23" s="22">
        <v>466377</v>
      </c>
      <c r="H23" s="22"/>
      <c r="I23" s="22"/>
      <c r="J23" s="22">
        <v>365.72318548387091</v>
      </c>
      <c r="K23" s="22">
        <v>355.15524193548384</v>
      </c>
      <c r="L23" s="22">
        <v>720.87842741935469</v>
      </c>
    </row>
    <row r="24" spans="1:12" s="2" customFormat="1">
      <c r="A24" s="37">
        <v>6</v>
      </c>
      <c r="B24" s="30" t="s">
        <v>15</v>
      </c>
      <c r="C24" s="31">
        <v>7623</v>
      </c>
      <c r="D24" s="31">
        <v>0</v>
      </c>
      <c r="E24" s="31">
        <v>765317</v>
      </c>
      <c r="F24" s="31">
        <v>625564</v>
      </c>
      <c r="G24" s="31">
        <v>1398504</v>
      </c>
      <c r="H24" s="32">
        <v>11.782862903225805</v>
      </c>
      <c r="I24" s="32" t="s">
        <v>203</v>
      </c>
      <c r="J24" s="32">
        <v>1182.9496639784945</v>
      </c>
      <c r="K24" s="32">
        <v>966.93360215053747</v>
      </c>
      <c r="L24" s="32">
        <v>2161.6661290322577</v>
      </c>
    </row>
    <row r="25" spans="1:12" s="2" customFormat="1">
      <c r="A25" s="35"/>
      <c r="B25" s="35" t="s">
        <v>83</v>
      </c>
      <c r="C25" s="22">
        <v>7623</v>
      </c>
      <c r="D25" s="22"/>
      <c r="E25" s="22">
        <v>35969.898999999998</v>
      </c>
      <c r="F25" s="22">
        <v>43789.48</v>
      </c>
      <c r="G25" s="22">
        <v>87382.379000000001</v>
      </c>
      <c r="H25" s="22">
        <v>11.782862903225805</v>
      </c>
      <c r="I25" s="22"/>
      <c r="J25" s="22">
        <v>55.598634206989239</v>
      </c>
      <c r="K25" s="22">
        <v>67.685352150537625</v>
      </c>
      <c r="L25" s="22">
        <v>135.06684926075266</v>
      </c>
    </row>
    <row r="26" spans="1:12" s="2" customFormat="1">
      <c r="A26" s="35"/>
      <c r="B26" s="35" t="s">
        <v>82</v>
      </c>
      <c r="C26" s="22"/>
      <c r="D26" s="22"/>
      <c r="E26" s="22">
        <v>257911.82900000003</v>
      </c>
      <c r="F26" s="22">
        <v>167651.152</v>
      </c>
      <c r="G26" s="22">
        <v>425562.98100000003</v>
      </c>
      <c r="H26" s="22"/>
      <c r="I26" s="22"/>
      <c r="J26" s="22">
        <v>398.65403676075266</v>
      </c>
      <c r="K26" s="22">
        <v>259.13820537634405</v>
      </c>
      <c r="L26" s="22">
        <v>657.79224213709676</v>
      </c>
    </row>
    <row r="27" spans="1:12" s="2" customFormat="1">
      <c r="A27" s="35"/>
      <c r="B27" s="35" t="s">
        <v>84</v>
      </c>
      <c r="C27" s="22"/>
      <c r="D27" s="22"/>
      <c r="E27" s="22">
        <v>42857.752</v>
      </c>
      <c r="F27" s="22">
        <v>21269.176000000003</v>
      </c>
      <c r="G27" s="22">
        <v>64126.928</v>
      </c>
      <c r="H27" s="22"/>
      <c r="I27" s="22"/>
      <c r="J27" s="22">
        <v>66.24518118279569</v>
      </c>
      <c r="K27" s="22">
        <v>32.875742473118279</v>
      </c>
      <c r="L27" s="22">
        <v>99.12092365591397</v>
      </c>
    </row>
    <row r="28" spans="1:12" s="2" customFormat="1">
      <c r="A28" s="35"/>
      <c r="B28" s="35" t="s">
        <v>85</v>
      </c>
      <c r="C28" s="22"/>
      <c r="D28" s="22"/>
      <c r="E28" s="22">
        <v>13010.389000000001</v>
      </c>
      <c r="F28" s="22">
        <v>15013.536</v>
      </c>
      <c r="G28" s="22">
        <v>28023.925000000003</v>
      </c>
      <c r="H28" s="22"/>
      <c r="I28" s="22"/>
      <c r="J28" s="22">
        <v>20.110144287634405</v>
      </c>
      <c r="K28" s="22">
        <v>23.206406451612903</v>
      </c>
      <c r="L28" s="22">
        <v>43.316550739247305</v>
      </c>
    </row>
    <row r="29" spans="1:12" s="2" customFormat="1">
      <c r="A29" s="35"/>
      <c r="B29" s="35" t="s">
        <v>86</v>
      </c>
      <c r="C29" s="22"/>
      <c r="D29" s="22"/>
      <c r="E29" s="22">
        <v>415567.13099999999</v>
      </c>
      <c r="F29" s="22">
        <v>377840.65600000002</v>
      </c>
      <c r="G29" s="22">
        <v>793407.78700000001</v>
      </c>
      <c r="H29" s="22"/>
      <c r="I29" s="22"/>
      <c r="J29" s="22">
        <v>642.34166754032253</v>
      </c>
      <c r="K29" s="22">
        <v>584.02789569892479</v>
      </c>
      <c r="L29" s="22">
        <v>1226.3695632392473</v>
      </c>
    </row>
    <row r="30" spans="1:12" s="2" customFormat="1">
      <c r="A30" s="37">
        <v>8</v>
      </c>
      <c r="B30" s="30" t="s">
        <v>16</v>
      </c>
      <c r="C30" s="31">
        <v>781040</v>
      </c>
      <c r="D30" s="31">
        <v>0</v>
      </c>
      <c r="E30" s="31">
        <v>1608761</v>
      </c>
      <c r="F30" s="31">
        <v>1059036</v>
      </c>
      <c r="G30" s="31">
        <v>3448837</v>
      </c>
      <c r="H30" s="32">
        <v>1207.2526881720428</v>
      </c>
      <c r="I30" s="32" t="s">
        <v>203</v>
      </c>
      <c r="J30" s="32">
        <v>2486.6601478494622</v>
      </c>
      <c r="K30" s="32">
        <v>1636.9508064516128</v>
      </c>
      <c r="L30" s="32">
        <v>5330.8636424731176</v>
      </c>
    </row>
    <row r="31" spans="1:12" s="2" customFormat="1" ht="14.25" customHeight="1">
      <c r="A31" s="35"/>
      <c r="B31" s="35" t="s">
        <v>87</v>
      </c>
      <c r="C31" s="22">
        <v>781040</v>
      </c>
      <c r="D31" s="22">
        <v>0</v>
      </c>
      <c r="E31" s="22">
        <v>1608761</v>
      </c>
      <c r="F31" s="22">
        <v>1059036</v>
      </c>
      <c r="G31" s="22">
        <v>3448837</v>
      </c>
      <c r="H31" s="22">
        <v>1207.2526881720428</v>
      </c>
      <c r="I31" s="22"/>
      <c r="J31" s="22">
        <v>2486.6601478494622</v>
      </c>
      <c r="K31" s="22">
        <v>1636.9508064516128</v>
      </c>
      <c r="L31" s="22">
        <v>5330.8636424731176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298871</v>
      </c>
      <c r="F32" s="31">
        <v>1584725</v>
      </c>
      <c r="G32" s="31">
        <v>1883596</v>
      </c>
      <c r="H32" s="32" t="s">
        <v>203</v>
      </c>
      <c r="I32" s="32" t="s">
        <v>203</v>
      </c>
      <c r="J32" s="32">
        <v>461.96458333333328</v>
      </c>
      <c r="K32" s="32">
        <v>2449.5077284946237</v>
      </c>
      <c r="L32" s="32">
        <v>2911.4723118279571</v>
      </c>
    </row>
    <row r="33" spans="1:12" s="2" customFormat="1">
      <c r="A33" s="35"/>
      <c r="B33" s="35" t="s">
        <v>88</v>
      </c>
      <c r="C33" s="22"/>
      <c r="D33" s="22"/>
      <c r="E33" s="22">
        <v>298871</v>
      </c>
      <c r="F33" s="22">
        <v>1584725</v>
      </c>
      <c r="G33" s="22">
        <v>1883596</v>
      </c>
      <c r="H33" s="22"/>
      <c r="I33" s="22"/>
      <c r="J33" s="22">
        <v>461.96458333333328</v>
      </c>
      <c r="K33" s="22">
        <v>2449.5077284946237</v>
      </c>
      <c r="L33" s="22">
        <v>2911.4723118279571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1215013</v>
      </c>
      <c r="F34" s="31">
        <v>500100</v>
      </c>
      <c r="G34" s="31">
        <v>1715113</v>
      </c>
      <c r="H34" s="32" t="s">
        <v>203</v>
      </c>
      <c r="I34" s="32" t="s">
        <v>203</v>
      </c>
      <c r="J34" s="32">
        <v>1878.0442876344084</v>
      </c>
      <c r="K34" s="32">
        <v>773.0040322580644</v>
      </c>
      <c r="L34" s="32">
        <v>2651.048319892473</v>
      </c>
    </row>
    <row r="35" spans="1:12" s="2" customFormat="1">
      <c r="A35" s="35"/>
      <c r="B35" s="35" t="s">
        <v>93</v>
      </c>
      <c r="C35" s="22"/>
      <c r="D35" s="22"/>
      <c r="E35" s="22">
        <v>784931</v>
      </c>
      <c r="F35" s="22">
        <v>272250</v>
      </c>
      <c r="G35" s="22">
        <v>1057181</v>
      </c>
      <c r="H35" s="22"/>
      <c r="I35" s="22"/>
      <c r="J35" s="22">
        <v>1213.2670026881722</v>
      </c>
      <c r="K35" s="22">
        <v>420.81653225806451</v>
      </c>
      <c r="L35" s="22">
        <v>1634.0835349462368</v>
      </c>
    </row>
    <row r="36" spans="1:12" s="2" customFormat="1">
      <c r="A36" s="35"/>
      <c r="B36" s="35" t="s">
        <v>90</v>
      </c>
      <c r="C36" s="22"/>
      <c r="D36" s="22"/>
      <c r="E36" s="22">
        <v>195492</v>
      </c>
      <c r="F36" s="22">
        <v>104919</v>
      </c>
      <c r="G36" s="22">
        <v>300411</v>
      </c>
      <c r="H36" s="22"/>
      <c r="I36" s="22"/>
      <c r="J36" s="63">
        <v>302.17177419354834</v>
      </c>
      <c r="K36" s="22">
        <v>162.17318548387098</v>
      </c>
      <c r="L36" s="22">
        <v>464.3449596774193</v>
      </c>
    </row>
    <row r="37" spans="1:12" s="2" customFormat="1">
      <c r="A37" s="35"/>
      <c r="B37" s="35" t="s">
        <v>89</v>
      </c>
      <c r="C37" s="22"/>
      <c r="D37" s="22"/>
      <c r="E37" s="22">
        <v>117295</v>
      </c>
      <c r="F37" s="22">
        <v>87433</v>
      </c>
      <c r="G37" s="22">
        <v>204728</v>
      </c>
      <c r="H37" s="22"/>
      <c r="I37" s="22"/>
      <c r="J37" s="22">
        <v>181.30275537634407</v>
      </c>
      <c r="K37" s="22">
        <v>135.14509408602149</v>
      </c>
      <c r="L37" s="22">
        <v>316.44784946236553</v>
      </c>
    </row>
    <row r="38" spans="1:12" s="2" customFormat="1">
      <c r="A38" s="35"/>
      <c r="B38" s="35" t="s">
        <v>91</v>
      </c>
      <c r="C38" s="22"/>
      <c r="D38" s="22"/>
      <c r="E38" s="22">
        <v>97746</v>
      </c>
      <c r="F38" s="22">
        <v>9268</v>
      </c>
      <c r="G38" s="22">
        <v>107014</v>
      </c>
      <c r="H38" s="22"/>
      <c r="I38" s="22"/>
      <c r="J38" s="22">
        <v>151.08588709677417</v>
      </c>
      <c r="K38" s="22">
        <v>14.325537634408601</v>
      </c>
      <c r="L38" s="22">
        <v>165.41142473118276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17487</v>
      </c>
      <c r="G39" s="22">
        <v>17487</v>
      </c>
      <c r="H39" s="22"/>
      <c r="I39" s="22"/>
      <c r="J39" s="22"/>
      <c r="K39" s="22">
        <v>27.029637096774191</v>
      </c>
      <c r="L39" s="22">
        <v>27.029637096774191</v>
      </c>
    </row>
    <row r="40" spans="1:12" s="2" customFormat="1">
      <c r="A40" s="35"/>
      <c r="B40" s="35" t="s">
        <v>77</v>
      </c>
      <c r="C40" s="22"/>
      <c r="D40" s="22"/>
      <c r="E40" s="22">
        <v>19549</v>
      </c>
      <c r="F40" s="22">
        <v>8743</v>
      </c>
      <c r="G40" s="22">
        <v>28292</v>
      </c>
      <c r="H40" s="22"/>
      <c r="I40" s="22"/>
      <c r="J40" s="22">
        <v>30.216868279569891</v>
      </c>
      <c r="K40" s="22">
        <v>13.514045698924731</v>
      </c>
      <c r="L40" s="22">
        <v>43.73091397849462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626845</v>
      </c>
      <c r="E41" s="31">
        <v>685708</v>
      </c>
      <c r="F41" s="31">
        <v>1176678</v>
      </c>
      <c r="G41" s="31">
        <v>2489231</v>
      </c>
      <c r="H41" s="32" t="s">
        <v>203</v>
      </c>
      <c r="I41" s="32">
        <v>968.91364247311822</v>
      </c>
      <c r="J41" s="32">
        <v>1059.8981182795699</v>
      </c>
      <c r="K41" s="32">
        <v>1818.7899193548385</v>
      </c>
      <c r="L41" s="32">
        <v>3847.6016801075266</v>
      </c>
    </row>
    <row r="42" spans="1:12" s="2" customFormat="1">
      <c r="A42" s="17"/>
      <c r="B42" s="17" t="s">
        <v>94</v>
      </c>
      <c r="C42" s="22">
        <v>0</v>
      </c>
      <c r="D42" s="22">
        <v>626845</v>
      </c>
      <c r="E42" s="22">
        <v>685708</v>
      </c>
      <c r="F42" s="22">
        <v>1176678</v>
      </c>
      <c r="G42" s="22">
        <v>2489231</v>
      </c>
      <c r="H42" s="22"/>
      <c r="I42" s="22">
        <v>968.91364247311822</v>
      </c>
      <c r="J42" s="22">
        <v>1059.8981182795699</v>
      </c>
      <c r="K42" s="22">
        <v>1818.7899193548385</v>
      </c>
      <c r="L42" s="22">
        <v>3847.6016801075266</v>
      </c>
    </row>
    <row r="43" spans="1:12" s="10" customFormat="1" ht="16.5" customHeight="1">
      <c r="A43" s="37">
        <v>12</v>
      </c>
      <c r="B43" s="30" t="s">
        <v>20</v>
      </c>
      <c r="C43" s="41">
        <v>4824004</v>
      </c>
      <c r="D43" s="41">
        <v>433707</v>
      </c>
      <c r="E43" s="41">
        <v>14325632</v>
      </c>
      <c r="F43" s="41">
        <v>2838582</v>
      </c>
      <c r="G43" s="31">
        <v>22421925</v>
      </c>
      <c r="H43" s="42">
        <v>7456.4577956989242</v>
      </c>
      <c r="I43" s="42">
        <v>670.38044354838712</v>
      </c>
      <c r="J43" s="32">
        <v>22143.113978494624</v>
      </c>
      <c r="K43" s="32">
        <v>4387.5931451612896</v>
      </c>
      <c r="L43" s="32">
        <v>34657.545362903227</v>
      </c>
    </row>
    <row r="44" spans="1:12" s="2" customFormat="1">
      <c r="A44" s="17"/>
      <c r="B44" s="17" t="s">
        <v>95</v>
      </c>
      <c r="C44" s="22">
        <v>3682821</v>
      </c>
      <c r="D44" s="22">
        <v>433707</v>
      </c>
      <c r="E44" s="22">
        <v>14053505</v>
      </c>
      <c r="F44" s="22">
        <v>2702533</v>
      </c>
      <c r="G44" s="22">
        <v>20872566</v>
      </c>
      <c r="H44" s="22">
        <v>5692.532459677419</v>
      </c>
      <c r="I44" s="22">
        <v>670.38044354838712</v>
      </c>
      <c r="J44" s="22">
        <v>21722.487567204302</v>
      </c>
      <c r="K44" s="22">
        <v>4177.3023521505374</v>
      </c>
      <c r="L44" s="22">
        <v>32262.702822580646</v>
      </c>
    </row>
    <row r="45" spans="1:12" s="2" customFormat="1">
      <c r="A45" s="17"/>
      <c r="B45" s="17" t="s">
        <v>96</v>
      </c>
      <c r="C45" s="22"/>
      <c r="D45" s="22"/>
      <c r="E45" s="22">
        <v>272127</v>
      </c>
      <c r="F45" s="22">
        <v>136049</v>
      </c>
      <c r="G45" s="22">
        <v>408176</v>
      </c>
      <c r="H45" s="22"/>
      <c r="I45" s="22"/>
      <c r="J45" s="22">
        <v>420.62641129032255</v>
      </c>
      <c r="K45" s="22">
        <v>210.29079301075268</v>
      </c>
      <c r="L45" s="22">
        <v>630.91720430107523</v>
      </c>
    </row>
    <row r="46" spans="1:12" s="2" customFormat="1">
      <c r="A46" s="17"/>
      <c r="B46" s="17" t="s">
        <v>97</v>
      </c>
      <c r="C46" s="22">
        <v>1141183</v>
      </c>
      <c r="D46" s="22"/>
      <c r="E46" s="22"/>
      <c r="F46" s="22"/>
      <c r="G46" s="22">
        <v>1141183</v>
      </c>
      <c r="H46" s="22">
        <v>1763.9253360215052</v>
      </c>
      <c r="I46" s="22"/>
      <c r="J46" s="22"/>
      <c r="K46" s="22"/>
      <c r="L46" s="22">
        <v>1763.9253360215052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874980</v>
      </c>
      <c r="F47" s="31">
        <v>493193</v>
      </c>
      <c r="G47" s="31">
        <v>1368173</v>
      </c>
      <c r="H47" s="32" t="s">
        <v>203</v>
      </c>
      <c r="I47" s="32" t="s">
        <v>203</v>
      </c>
      <c r="J47" s="32">
        <v>1352.4556451612902</v>
      </c>
      <c r="K47" s="32">
        <v>762.32788978494614</v>
      </c>
      <c r="L47" s="32">
        <v>2114.7835349462366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874980</v>
      </c>
      <c r="F48" s="22">
        <v>493193</v>
      </c>
      <c r="G48" s="22">
        <v>1368173</v>
      </c>
      <c r="H48" s="22"/>
      <c r="I48" s="22"/>
      <c r="J48" s="22">
        <v>1352.4556451612902</v>
      </c>
      <c r="K48" s="22">
        <v>762.32788978494614</v>
      </c>
      <c r="L48" s="22">
        <v>2114.7835349462366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1620596</v>
      </c>
      <c r="F49" s="31">
        <v>274266</v>
      </c>
      <c r="G49" s="31">
        <v>1894862</v>
      </c>
      <c r="H49" s="32" t="s">
        <v>203</v>
      </c>
      <c r="I49" s="32" t="s">
        <v>203</v>
      </c>
      <c r="J49" s="32">
        <v>2504.9534946236554</v>
      </c>
      <c r="K49" s="32">
        <v>423.93266129032253</v>
      </c>
      <c r="L49" s="32">
        <v>2928.8861559139777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648237</v>
      </c>
      <c r="F50" s="22">
        <v>8228</v>
      </c>
      <c r="G50" s="22">
        <v>656465</v>
      </c>
      <c r="H50" s="22"/>
      <c r="I50" s="22"/>
      <c r="J50" s="22">
        <v>1001.9792338709676</v>
      </c>
      <c r="K50" s="22">
        <v>12.718010752688171</v>
      </c>
      <c r="L50" s="22">
        <v>1014.6972446236558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162060</v>
      </c>
      <c r="F51" s="22">
        <v>191986</v>
      </c>
      <c r="G51" s="22">
        <v>354046</v>
      </c>
      <c r="H51" s="22"/>
      <c r="I51" s="22"/>
      <c r="J51" s="22">
        <v>250</v>
      </c>
      <c r="K51" s="22">
        <v>297.21465053763438</v>
      </c>
      <c r="L51" s="22">
        <v>547.21465053763438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129648</v>
      </c>
      <c r="F52" s="22">
        <v>74052</v>
      </c>
      <c r="G52" s="22">
        <v>203700</v>
      </c>
      <c r="H52" s="22"/>
      <c r="I52" s="22"/>
      <c r="J52" s="22">
        <v>200</v>
      </c>
      <c r="K52" s="22">
        <v>114</v>
      </c>
      <c r="L52" s="22">
        <v>314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486179</v>
      </c>
      <c r="F53" s="22">
        <v>0</v>
      </c>
      <c r="G53" s="22">
        <v>486179</v>
      </c>
      <c r="H53" s="22"/>
      <c r="I53" s="22"/>
      <c r="J53" s="22">
        <v>751</v>
      </c>
      <c r="K53" s="22">
        <v>0</v>
      </c>
      <c r="L53" s="22">
        <v>751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81030</v>
      </c>
      <c r="F54" s="22">
        <v>0</v>
      </c>
      <c r="G54" s="22">
        <v>81030</v>
      </c>
      <c r="H54" s="22"/>
      <c r="I54" s="22"/>
      <c r="J54" s="22">
        <v>125</v>
      </c>
      <c r="K54" s="22">
        <v>0</v>
      </c>
      <c r="L54" s="22">
        <v>125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113442</v>
      </c>
      <c r="F55" s="22">
        <v>0</v>
      </c>
      <c r="G55" s="22">
        <v>113442</v>
      </c>
      <c r="H55" s="22"/>
      <c r="I55" s="22"/>
      <c r="J55" s="22">
        <v>175</v>
      </c>
      <c r="K55" s="22">
        <v>0</v>
      </c>
      <c r="L55" s="22">
        <v>175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154703</v>
      </c>
      <c r="F56" s="25">
        <v>304237</v>
      </c>
      <c r="G56" s="25">
        <v>458940</v>
      </c>
      <c r="H56" s="26" t="s">
        <v>203</v>
      </c>
      <c r="I56" s="26" t="s">
        <v>203</v>
      </c>
      <c r="J56" s="26">
        <v>239.12426075268814</v>
      </c>
      <c r="K56" s="26">
        <v>470.25880376344082</v>
      </c>
      <c r="L56" s="44">
        <v>709.38306451612902</v>
      </c>
    </row>
    <row r="57" spans="1:13" s="2" customFormat="1">
      <c r="A57" s="17"/>
      <c r="B57" s="17" t="s">
        <v>105</v>
      </c>
      <c r="C57" s="22"/>
      <c r="D57" s="22"/>
      <c r="E57" s="22">
        <v>154703</v>
      </c>
      <c r="F57" s="22">
        <v>304237</v>
      </c>
      <c r="G57" s="22">
        <v>458940</v>
      </c>
      <c r="H57" s="22"/>
      <c r="I57" s="22"/>
      <c r="J57" s="22">
        <v>239.12426075268814</v>
      </c>
      <c r="K57" s="22">
        <v>470.25880376344082</v>
      </c>
      <c r="L57" s="22">
        <v>709.38306451612902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763539</v>
      </c>
      <c r="F58" s="31">
        <v>325789</v>
      </c>
      <c r="G58" s="31">
        <v>1089328</v>
      </c>
      <c r="H58" s="32" t="s">
        <v>203</v>
      </c>
      <c r="I58" s="32" t="s">
        <v>203</v>
      </c>
      <c r="J58" s="32">
        <v>1180.2014112903225</v>
      </c>
      <c r="K58" s="32">
        <v>503.57170698924728</v>
      </c>
      <c r="L58" s="32">
        <v>1683.7731182795699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763539</v>
      </c>
      <c r="F59" s="22">
        <v>325789</v>
      </c>
      <c r="G59" s="22">
        <v>1089328</v>
      </c>
      <c r="H59" s="22"/>
      <c r="I59" s="22"/>
      <c r="J59" s="22">
        <v>1180.2014112903225</v>
      </c>
      <c r="K59" s="22">
        <v>503.57170698924728</v>
      </c>
      <c r="L59" s="22">
        <v>1683.7731182795699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585667</v>
      </c>
      <c r="F60" s="31">
        <v>491900</v>
      </c>
      <c r="G60" s="31">
        <v>1077567</v>
      </c>
      <c r="H60" s="32" t="s">
        <v>203</v>
      </c>
      <c r="I60" s="32" t="s">
        <v>203</v>
      </c>
      <c r="J60" s="32">
        <v>905.26485215053754</v>
      </c>
      <c r="K60" s="32">
        <v>760.32930107526875</v>
      </c>
      <c r="L60" s="32">
        <v>1665.5941532258062</v>
      </c>
    </row>
    <row r="61" spans="1:13" s="2" customFormat="1">
      <c r="A61" s="17"/>
      <c r="B61" s="17" t="s">
        <v>107</v>
      </c>
      <c r="C61" s="22"/>
      <c r="D61" s="22"/>
      <c r="E61" s="22">
        <v>585667</v>
      </c>
      <c r="F61" s="22">
        <v>491900</v>
      </c>
      <c r="G61" s="22">
        <v>1077567</v>
      </c>
      <c r="H61" s="22"/>
      <c r="I61" s="22"/>
      <c r="J61" s="22">
        <v>905.26485215053754</v>
      </c>
      <c r="K61" s="22">
        <v>760.32930107526875</v>
      </c>
      <c r="L61" s="22">
        <v>1665.5941532258062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2385909</v>
      </c>
      <c r="F62" s="31">
        <v>969257</v>
      </c>
      <c r="G62" s="31">
        <v>3355166</v>
      </c>
      <c r="H62" s="32" t="s">
        <v>203</v>
      </c>
      <c r="I62" s="32" t="s">
        <v>203</v>
      </c>
      <c r="J62" s="32">
        <v>3687.8969758064509</v>
      </c>
      <c r="K62" s="32">
        <v>1498.1795026881721</v>
      </c>
      <c r="L62" s="32">
        <v>5186.0764784946232</v>
      </c>
    </row>
    <row r="63" spans="1:13">
      <c r="A63" s="45"/>
      <c r="B63" s="45" t="s">
        <v>108</v>
      </c>
      <c r="C63" s="22"/>
      <c r="D63" s="22"/>
      <c r="E63" s="22">
        <v>460003</v>
      </c>
      <c r="F63" s="22">
        <v>186873</v>
      </c>
      <c r="G63" s="63">
        <v>646876</v>
      </c>
      <c r="H63" s="63"/>
      <c r="I63" s="63"/>
      <c r="J63" s="63">
        <v>711.02614247311817</v>
      </c>
      <c r="K63" s="63">
        <v>288.84939516129032</v>
      </c>
      <c r="L63" s="63">
        <v>999.87553763440849</v>
      </c>
      <c r="M63" s="2"/>
    </row>
    <row r="64" spans="1:13">
      <c r="A64" s="45"/>
      <c r="B64" s="45" t="s">
        <v>109</v>
      </c>
      <c r="C64" s="22"/>
      <c r="D64" s="22"/>
      <c r="E64" s="22">
        <v>1004468</v>
      </c>
      <c r="F64" s="22">
        <v>408057</v>
      </c>
      <c r="G64" s="63">
        <v>1412525</v>
      </c>
      <c r="H64" s="63"/>
      <c r="I64" s="63"/>
      <c r="J64" s="63">
        <v>1552.6051075268815</v>
      </c>
      <c r="K64" s="63">
        <v>630.73326612903224</v>
      </c>
      <c r="L64" s="63">
        <v>2183.3383736559135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921438</v>
      </c>
      <c r="F65" s="22">
        <v>374327</v>
      </c>
      <c r="G65" s="63">
        <v>1295765</v>
      </c>
      <c r="H65" s="63"/>
      <c r="I65" s="63"/>
      <c r="J65" s="63">
        <v>1424.2657258064514</v>
      </c>
      <c r="K65" s="63">
        <v>578.5968413978494</v>
      </c>
      <c r="L65" s="63">
        <v>2002.8625672043008</v>
      </c>
      <c r="M65" s="2"/>
    </row>
    <row r="66" spans="1:13">
      <c r="A66" s="37">
        <v>19</v>
      </c>
      <c r="B66" s="30" t="s">
        <v>27</v>
      </c>
      <c r="C66" s="31">
        <v>201905</v>
      </c>
      <c r="D66" s="31">
        <v>10374</v>
      </c>
      <c r="E66" s="31">
        <v>407236</v>
      </c>
      <c r="F66" s="31">
        <v>468911</v>
      </c>
      <c r="G66" s="31">
        <v>1088426</v>
      </c>
      <c r="H66" s="32">
        <v>312.08434139784941</v>
      </c>
      <c r="I66" s="32">
        <v>16.03508064516129</v>
      </c>
      <c r="J66" s="32">
        <v>629.46424731182788</v>
      </c>
      <c r="K66" s="32">
        <v>724.79522849462364</v>
      </c>
      <c r="L66" s="32">
        <v>1682.3788978494622</v>
      </c>
    </row>
    <row r="67" spans="1:13">
      <c r="A67" s="45"/>
      <c r="B67" s="45" t="s">
        <v>111</v>
      </c>
      <c r="C67" s="22">
        <v>201905</v>
      </c>
      <c r="D67" s="22">
        <v>10374</v>
      </c>
      <c r="E67" s="22">
        <v>407236</v>
      </c>
      <c r="F67" s="22">
        <v>468911</v>
      </c>
      <c r="G67" s="22">
        <v>1088426</v>
      </c>
      <c r="H67" s="22">
        <v>312.08434139784941</v>
      </c>
      <c r="I67" s="22">
        <v>16.03508064516129</v>
      </c>
      <c r="J67" s="22">
        <v>629.46424731182788</v>
      </c>
      <c r="K67" s="22">
        <v>724.79522849462364</v>
      </c>
      <c r="L67" s="22">
        <v>1682.3788978494622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4554856</v>
      </c>
      <c r="F68" s="31">
        <v>2123889</v>
      </c>
      <c r="G68" s="31">
        <v>6678745</v>
      </c>
      <c r="H68" s="32" t="s">
        <v>203</v>
      </c>
      <c r="I68" s="32" t="s">
        <v>203</v>
      </c>
      <c r="J68" s="32">
        <v>7040.4360215053757</v>
      </c>
      <c r="K68" s="32">
        <v>3282.8929435483869</v>
      </c>
      <c r="L68" s="32">
        <v>10323.328965053763</v>
      </c>
    </row>
    <row r="69" spans="1:13">
      <c r="A69" s="45"/>
      <c r="B69" s="45" t="s">
        <v>112</v>
      </c>
      <c r="C69" s="22"/>
      <c r="D69" s="22"/>
      <c r="E69" s="22">
        <v>4554856</v>
      </c>
      <c r="F69" s="22">
        <v>2123889</v>
      </c>
      <c r="G69" s="63">
        <v>6678745</v>
      </c>
      <c r="H69" s="63"/>
      <c r="I69" s="63"/>
      <c r="J69" s="63">
        <v>7040.4360215053757</v>
      </c>
      <c r="K69" s="63">
        <v>3282.8929435483869</v>
      </c>
      <c r="L69" s="63">
        <v>10323.328965053763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220276</v>
      </c>
      <c r="F70" s="31">
        <v>131189</v>
      </c>
      <c r="G70" s="31">
        <v>351465</v>
      </c>
      <c r="H70" s="32" t="s">
        <v>203</v>
      </c>
      <c r="I70" s="32" t="s">
        <v>203</v>
      </c>
      <c r="J70" s="32">
        <v>340.48037634408598</v>
      </c>
      <c r="K70" s="32">
        <v>202.77869623655914</v>
      </c>
      <c r="L70" s="32">
        <v>543.25907258064512</v>
      </c>
    </row>
    <row r="71" spans="1:13">
      <c r="A71" s="45"/>
      <c r="B71" s="45" t="s">
        <v>114</v>
      </c>
      <c r="C71" s="22"/>
      <c r="D71" s="22"/>
      <c r="E71" s="22">
        <v>220276</v>
      </c>
      <c r="F71" s="22">
        <v>57723.16</v>
      </c>
      <c r="G71" s="63">
        <v>277999.16000000003</v>
      </c>
      <c r="H71" s="63"/>
      <c r="I71" s="63"/>
      <c r="J71" s="63">
        <v>340.48037634408598</v>
      </c>
      <c r="K71" s="63">
        <v>89.222626344086024</v>
      </c>
      <c r="L71" s="63">
        <v>429.70300268817198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73465.840000000011</v>
      </c>
      <c r="G72" s="63">
        <v>73465.840000000011</v>
      </c>
      <c r="H72" s="63"/>
      <c r="I72" s="63"/>
      <c r="J72" s="63"/>
      <c r="K72" s="63">
        <v>113.55606989247313</v>
      </c>
      <c r="L72" s="63">
        <v>113.55606989247313</v>
      </c>
    </row>
    <row r="73" spans="1:13">
      <c r="A73" s="36">
        <v>22</v>
      </c>
      <c r="B73" s="24" t="s">
        <v>30</v>
      </c>
      <c r="C73" s="25">
        <v>833521</v>
      </c>
      <c r="D73" s="25">
        <v>0</v>
      </c>
      <c r="E73" s="25">
        <v>2134130</v>
      </c>
      <c r="F73" s="25">
        <v>505444</v>
      </c>
      <c r="G73" s="25">
        <v>3473095</v>
      </c>
      <c r="H73" s="26">
        <v>1288.3725134408601</v>
      </c>
      <c r="I73" s="26" t="s">
        <v>203</v>
      </c>
      <c r="J73" s="26">
        <v>3298.7224462365589</v>
      </c>
      <c r="K73" s="26">
        <v>781.26424731182794</v>
      </c>
      <c r="L73" s="26">
        <v>5368.3592069892466</v>
      </c>
    </row>
    <row r="74" spans="1:13">
      <c r="A74" s="45"/>
      <c r="B74" s="45" t="s">
        <v>115</v>
      </c>
      <c r="C74" s="22">
        <v>833521</v>
      </c>
      <c r="D74" s="22">
        <v>0</v>
      </c>
      <c r="E74" s="22">
        <v>2134130</v>
      </c>
      <c r="F74" s="22">
        <v>505444</v>
      </c>
      <c r="G74" s="63">
        <v>3473095</v>
      </c>
      <c r="H74" s="63">
        <v>1288.3725134408601</v>
      </c>
      <c r="I74" s="63"/>
      <c r="J74" s="63">
        <v>3298.7224462365589</v>
      </c>
      <c r="K74" s="63">
        <v>781.26424731182794</v>
      </c>
      <c r="L74" s="63">
        <v>5368.3592069892466</v>
      </c>
    </row>
    <row r="75" spans="1:13">
      <c r="A75" s="37">
        <v>23</v>
      </c>
      <c r="B75" s="30" t="s">
        <v>31</v>
      </c>
      <c r="C75" s="31">
        <v>737431</v>
      </c>
      <c r="D75" s="31">
        <v>13500</v>
      </c>
      <c r="E75" s="31">
        <v>460829</v>
      </c>
      <c r="F75" s="31">
        <v>458465</v>
      </c>
      <c r="G75" s="31">
        <v>1670225</v>
      </c>
      <c r="H75" s="32">
        <v>1139.8463037634408</v>
      </c>
      <c r="I75" s="32">
        <v>20.866935483870964</v>
      </c>
      <c r="J75" s="32">
        <v>712.30288978494616</v>
      </c>
      <c r="K75" s="32">
        <v>708.64885752688167</v>
      </c>
      <c r="L75" s="32">
        <v>2581.6649865591398</v>
      </c>
    </row>
    <row r="76" spans="1:13">
      <c r="A76" s="45"/>
      <c r="B76" s="45" t="s">
        <v>116</v>
      </c>
      <c r="C76" s="22">
        <v>737431</v>
      </c>
      <c r="D76" s="22">
        <v>13500</v>
      </c>
      <c r="E76" s="22">
        <v>82949.22</v>
      </c>
      <c r="F76" s="22">
        <v>39427.99</v>
      </c>
      <c r="G76" s="63">
        <v>873308.21</v>
      </c>
      <c r="H76" s="63">
        <v>1139.8463037634408</v>
      </c>
      <c r="I76" s="63">
        <v>20.866935483870964</v>
      </c>
      <c r="J76" s="63">
        <v>128.21452016129032</v>
      </c>
      <c r="K76" s="63">
        <v>60.943801747311824</v>
      </c>
      <c r="L76" s="63">
        <v>1349.8715611559139</v>
      </c>
    </row>
    <row r="77" spans="1:13">
      <c r="A77" s="45"/>
      <c r="B77" s="45" t="s">
        <v>117</v>
      </c>
      <c r="C77" s="22"/>
      <c r="D77" s="22"/>
      <c r="E77" s="22">
        <v>377879.77999999997</v>
      </c>
      <c r="F77" s="22">
        <v>419037.01</v>
      </c>
      <c r="G77" s="63">
        <v>796916.79</v>
      </c>
      <c r="H77" s="63"/>
      <c r="I77" s="63"/>
      <c r="J77" s="63">
        <v>584.08836962365581</v>
      </c>
      <c r="K77" s="63">
        <v>647.70505577956988</v>
      </c>
      <c r="L77" s="63">
        <v>1231.7934254032257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241390</v>
      </c>
      <c r="F78" s="31">
        <v>329627</v>
      </c>
      <c r="G78" s="31">
        <v>571017</v>
      </c>
      <c r="H78" s="32" t="s">
        <v>203</v>
      </c>
      <c r="I78" s="32" t="s">
        <v>203</v>
      </c>
      <c r="J78" s="32">
        <v>373.11626344086017</v>
      </c>
      <c r="K78" s="32">
        <v>509.50409946236556</v>
      </c>
      <c r="L78" s="32">
        <v>882.62036290322567</v>
      </c>
    </row>
    <row r="79" spans="1:13">
      <c r="A79" s="45"/>
      <c r="B79" s="45" t="s">
        <v>118</v>
      </c>
      <c r="C79" s="22"/>
      <c r="D79" s="22"/>
      <c r="E79" s="22">
        <v>241390</v>
      </c>
      <c r="F79" s="22">
        <v>329627</v>
      </c>
      <c r="G79" s="22">
        <v>571017</v>
      </c>
      <c r="H79" s="63"/>
      <c r="I79" s="63"/>
      <c r="J79" s="63">
        <v>373.11626344086017</v>
      </c>
      <c r="K79" s="63">
        <v>509.50409946236556</v>
      </c>
      <c r="L79" s="63">
        <v>882.62036290322567</v>
      </c>
    </row>
    <row r="80" spans="1:13">
      <c r="A80" s="37">
        <v>25</v>
      </c>
      <c r="B80" s="30" t="s">
        <v>33</v>
      </c>
      <c r="C80" s="31">
        <v>314083</v>
      </c>
      <c r="D80" s="31">
        <v>0</v>
      </c>
      <c r="E80" s="31">
        <v>1954921</v>
      </c>
      <c r="F80" s="31">
        <v>874328</v>
      </c>
      <c r="G80" s="31">
        <v>3143332</v>
      </c>
      <c r="H80" s="32">
        <v>485.47775537634402</v>
      </c>
      <c r="I80" s="32" t="s">
        <v>203</v>
      </c>
      <c r="J80" s="32">
        <v>3021.7192876344084</v>
      </c>
      <c r="K80" s="32">
        <v>1351.4478494623656</v>
      </c>
      <c r="L80" s="32">
        <v>4858.6448924731176</v>
      </c>
    </row>
    <row r="81" spans="1:12">
      <c r="A81" s="45"/>
      <c r="B81" s="45" t="s">
        <v>119</v>
      </c>
      <c r="C81" s="22">
        <v>314083</v>
      </c>
      <c r="D81" s="22"/>
      <c r="E81" s="22">
        <v>357751</v>
      </c>
      <c r="F81" s="22">
        <v>447656</v>
      </c>
      <c r="G81" s="63">
        <v>1119490</v>
      </c>
      <c r="H81" s="63">
        <v>485.47775537634402</v>
      </c>
      <c r="I81" s="63"/>
      <c r="J81" s="63">
        <v>552.97533602150531</v>
      </c>
      <c r="K81" s="63">
        <v>691.94139784946242</v>
      </c>
      <c r="L81" s="63">
        <v>1730.3944892473116</v>
      </c>
    </row>
    <row r="82" spans="1:12">
      <c r="A82" s="45"/>
      <c r="B82" s="45" t="s">
        <v>120</v>
      </c>
      <c r="C82" s="22"/>
      <c r="D82" s="22"/>
      <c r="E82" s="22">
        <v>1141673</v>
      </c>
      <c r="F82" s="22">
        <v>426672</v>
      </c>
      <c r="G82" s="63">
        <v>1568345</v>
      </c>
      <c r="H82" s="63"/>
      <c r="I82" s="63"/>
      <c r="J82" s="63">
        <v>1764.6827284946237</v>
      </c>
      <c r="K82" s="63">
        <v>659.50645161290322</v>
      </c>
      <c r="L82" s="63">
        <v>2424.1891801075271</v>
      </c>
    </row>
    <row r="83" spans="1:12">
      <c r="A83" s="45"/>
      <c r="B83" s="45" t="s">
        <v>122</v>
      </c>
      <c r="C83" s="22"/>
      <c r="D83" s="22"/>
      <c r="E83" s="22">
        <v>23459</v>
      </c>
      <c r="F83" s="22"/>
      <c r="G83" s="63">
        <v>23459</v>
      </c>
      <c r="H83" s="63"/>
      <c r="I83" s="63"/>
      <c r="J83" s="63">
        <v>36.260551075268815</v>
      </c>
      <c r="K83" s="63"/>
      <c r="L83" s="63">
        <v>36.260551075268815</v>
      </c>
    </row>
    <row r="84" spans="1:12">
      <c r="A84" s="45"/>
      <c r="B84" s="45" t="s">
        <v>121</v>
      </c>
      <c r="C84" s="22"/>
      <c r="D84" s="22"/>
      <c r="E84" s="22">
        <v>422263</v>
      </c>
      <c r="F84" s="22"/>
      <c r="G84" s="63">
        <v>422263</v>
      </c>
      <c r="H84" s="63"/>
      <c r="I84" s="63"/>
      <c r="J84" s="63">
        <v>652.6914650537633</v>
      </c>
      <c r="K84" s="63"/>
      <c r="L84" s="63">
        <v>652.6914650537633</v>
      </c>
    </row>
    <row r="85" spans="1:12">
      <c r="A85" s="45"/>
      <c r="B85" s="45" t="s">
        <v>123</v>
      </c>
      <c r="C85" s="22"/>
      <c r="D85" s="22"/>
      <c r="E85" s="22">
        <v>9775</v>
      </c>
      <c r="F85" s="22"/>
      <c r="G85" s="63">
        <v>9775</v>
      </c>
      <c r="H85" s="63"/>
      <c r="I85" s="63"/>
      <c r="J85" s="63">
        <v>15.10920698924731</v>
      </c>
      <c r="K85" s="63"/>
      <c r="L85" s="63">
        <v>15.10920698924731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1456223</v>
      </c>
      <c r="F86" s="31">
        <v>779243</v>
      </c>
      <c r="G86" s="31">
        <v>2235466</v>
      </c>
      <c r="H86" s="32" t="s">
        <v>203</v>
      </c>
      <c r="I86" s="32" t="s">
        <v>203</v>
      </c>
      <c r="J86" s="32">
        <v>2250.8823252688171</v>
      </c>
      <c r="K86" s="32">
        <v>1204.475067204301</v>
      </c>
      <c r="L86" s="32">
        <v>3455.3573924731181</v>
      </c>
    </row>
    <row r="87" spans="1:12">
      <c r="A87" s="45"/>
      <c r="B87" s="45" t="s">
        <v>124</v>
      </c>
      <c r="C87" s="22"/>
      <c r="D87" s="22"/>
      <c r="E87" s="22">
        <v>731316</v>
      </c>
      <c r="F87" s="22">
        <v>506664</v>
      </c>
      <c r="G87" s="63">
        <v>1237980</v>
      </c>
      <c r="H87" s="63"/>
      <c r="I87" s="63"/>
      <c r="J87" s="63">
        <v>1130.3943548387097</v>
      </c>
      <c r="K87" s="63">
        <v>783.15</v>
      </c>
      <c r="L87" s="63">
        <v>1913.5443548387098</v>
      </c>
    </row>
    <row r="88" spans="1:12">
      <c r="A88" s="45"/>
      <c r="B88" s="45" t="s">
        <v>127</v>
      </c>
      <c r="C88" s="22"/>
      <c r="D88" s="22"/>
      <c r="E88" s="22">
        <v>498756</v>
      </c>
      <c r="F88" s="22">
        <v>211954</v>
      </c>
      <c r="G88" s="63">
        <v>710710</v>
      </c>
      <c r="H88" s="63"/>
      <c r="I88" s="63"/>
      <c r="J88" s="63">
        <v>770.92661290322576</v>
      </c>
      <c r="K88" s="63">
        <v>327.61706989247307</v>
      </c>
      <c r="L88" s="63">
        <v>1098.5436827956987</v>
      </c>
    </row>
    <row r="89" spans="1:12">
      <c r="A89" s="45"/>
      <c r="B89" s="45" t="s">
        <v>125</v>
      </c>
      <c r="C89" s="22"/>
      <c r="D89" s="22"/>
      <c r="E89" s="22">
        <v>152612</v>
      </c>
      <c r="F89" s="22">
        <v>2182</v>
      </c>
      <c r="G89" s="63">
        <v>154794</v>
      </c>
      <c r="H89" s="63"/>
      <c r="I89" s="63"/>
      <c r="J89" s="63">
        <v>235.89220430107525</v>
      </c>
      <c r="K89" s="63">
        <v>3.3727150537634403</v>
      </c>
      <c r="L89" s="63">
        <v>239.2649193548387</v>
      </c>
    </row>
    <row r="90" spans="1:12">
      <c r="A90" s="45"/>
      <c r="B90" s="45" t="s">
        <v>126</v>
      </c>
      <c r="C90" s="22"/>
      <c r="D90" s="22"/>
      <c r="E90" s="22">
        <v>12669</v>
      </c>
      <c r="F90" s="22"/>
      <c r="G90" s="63">
        <v>12669</v>
      </c>
      <c r="H90" s="63"/>
      <c r="I90" s="63"/>
      <c r="J90" s="63">
        <v>19.582459677419351</v>
      </c>
      <c r="K90" s="63"/>
      <c r="L90" s="63">
        <v>19.582459677419351</v>
      </c>
    </row>
    <row r="91" spans="1:12">
      <c r="A91" s="45"/>
      <c r="B91" s="45" t="s">
        <v>128</v>
      </c>
      <c r="C91" s="22"/>
      <c r="D91" s="22"/>
      <c r="E91" s="22">
        <v>22426</v>
      </c>
      <c r="F91" s="22">
        <v>31715</v>
      </c>
      <c r="G91" s="63">
        <v>54141</v>
      </c>
      <c r="H91" s="63"/>
      <c r="I91" s="63"/>
      <c r="J91" s="63">
        <v>34.663844086021498</v>
      </c>
      <c r="K91" s="63">
        <v>49.021841397849457</v>
      </c>
      <c r="L91" s="63">
        <v>83.685685483870955</v>
      </c>
    </row>
    <row r="92" spans="1:12">
      <c r="A92" s="45"/>
      <c r="B92" s="45" t="s">
        <v>129</v>
      </c>
      <c r="C92" s="22"/>
      <c r="D92" s="22"/>
      <c r="E92" s="22">
        <v>38444</v>
      </c>
      <c r="F92" s="22">
        <v>26728</v>
      </c>
      <c r="G92" s="63">
        <v>65172</v>
      </c>
      <c r="H92" s="63"/>
      <c r="I92" s="63"/>
      <c r="J92" s="63">
        <v>59.422849462365583</v>
      </c>
      <c r="K92" s="63">
        <v>41.313440860215046</v>
      </c>
      <c r="L92" s="63">
        <v>100.73629032258063</v>
      </c>
    </row>
    <row r="93" spans="1:12">
      <c r="A93" s="37">
        <v>27</v>
      </c>
      <c r="B93" s="30" t="s">
        <v>35</v>
      </c>
      <c r="C93" s="31">
        <v>468248</v>
      </c>
      <c r="D93" s="31">
        <v>0</v>
      </c>
      <c r="E93" s="31">
        <v>421806</v>
      </c>
      <c r="F93" s="31">
        <v>453234</v>
      </c>
      <c r="G93" s="31">
        <v>1343288</v>
      </c>
      <c r="H93" s="32">
        <v>723.77043010752686</v>
      </c>
      <c r="I93" s="32" t="s">
        <v>203</v>
      </c>
      <c r="J93" s="32">
        <v>651.98508064516125</v>
      </c>
      <c r="K93" s="32">
        <v>700.56330645161279</v>
      </c>
      <c r="L93" s="32">
        <v>2076.318817204301</v>
      </c>
    </row>
    <row r="94" spans="1:12">
      <c r="A94" s="45"/>
      <c r="B94" s="45" t="s">
        <v>130</v>
      </c>
      <c r="C94" s="22">
        <v>468248</v>
      </c>
      <c r="D94" s="22">
        <v>0</v>
      </c>
      <c r="E94" s="22">
        <v>421806</v>
      </c>
      <c r="F94" s="22">
        <v>453234</v>
      </c>
      <c r="G94" s="63">
        <v>1343288</v>
      </c>
      <c r="H94" s="63">
        <v>723.77043010752686</v>
      </c>
      <c r="I94" s="63"/>
      <c r="J94" s="63">
        <v>651.98508064516125</v>
      </c>
      <c r="K94" s="63">
        <v>700.56330645161279</v>
      </c>
      <c r="L94" s="63">
        <v>2076.318817204301</v>
      </c>
    </row>
    <row r="95" spans="1:12">
      <c r="A95" s="37">
        <v>28</v>
      </c>
      <c r="B95" s="30" t="s">
        <v>36</v>
      </c>
      <c r="C95" s="31">
        <v>831024</v>
      </c>
      <c r="D95" s="31">
        <v>0</v>
      </c>
      <c r="E95" s="31">
        <v>1279843</v>
      </c>
      <c r="F95" s="31">
        <v>532702</v>
      </c>
      <c r="G95" s="31">
        <v>2643569</v>
      </c>
      <c r="H95" s="32">
        <v>1284.5129032258064</v>
      </c>
      <c r="I95" s="32" t="s">
        <v>203</v>
      </c>
      <c r="J95" s="32">
        <v>1978.2519489247309</v>
      </c>
      <c r="K95" s="32">
        <v>823.39690860215046</v>
      </c>
      <c r="L95" s="32">
        <v>4086.1617607526878</v>
      </c>
    </row>
    <row r="96" spans="1:12">
      <c r="A96" s="45"/>
      <c r="B96" s="45" t="s">
        <v>131</v>
      </c>
      <c r="C96" s="22">
        <v>831024</v>
      </c>
      <c r="D96" s="22"/>
      <c r="E96" s="22">
        <v>1199213</v>
      </c>
      <c r="F96" s="22">
        <v>532702</v>
      </c>
      <c r="G96" s="63">
        <v>2562939</v>
      </c>
      <c r="H96" s="63">
        <v>1284.5129032258064</v>
      </c>
      <c r="I96" s="63"/>
      <c r="J96" s="63">
        <v>1853.6222446236559</v>
      </c>
      <c r="K96" s="63">
        <v>823.39690860215046</v>
      </c>
      <c r="L96" s="63">
        <v>3961.5320564516132</v>
      </c>
    </row>
    <row r="97" spans="1:12">
      <c r="A97" s="45"/>
      <c r="B97" s="45" t="s">
        <v>97</v>
      </c>
      <c r="C97" s="22"/>
      <c r="D97" s="22"/>
      <c r="E97" s="22">
        <v>80630</v>
      </c>
      <c r="F97" s="22"/>
      <c r="G97" s="63">
        <v>80630</v>
      </c>
      <c r="H97" s="63"/>
      <c r="I97" s="63"/>
      <c r="J97" s="63">
        <v>124.62970430107526</v>
      </c>
      <c r="K97" s="63"/>
      <c r="L97" s="63">
        <v>124.62970430107526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2870734</v>
      </c>
      <c r="F98" s="31">
        <v>1377704</v>
      </c>
      <c r="G98" s="31">
        <v>4248438</v>
      </c>
      <c r="H98" s="32" t="s">
        <v>203</v>
      </c>
      <c r="I98" s="32" t="s">
        <v>203</v>
      </c>
      <c r="J98" s="32">
        <v>4437.2904569892471</v>
      </c>
      <c r="K98" s="32">
        <v>2129.5155913978492</v>
      </c>
      <c r="L98" s="32">
        <v>6566.8060483870959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2870734</v>
      </c>
      <c r="F99" s="22">
        <v>1377704</v>
      </c>
      <c r="G99" s="22">
        <v>4248438</v>
      </c>
      <c r="H99" s="63"/>
      <c r="I99" s="63"/>
      <c r="J99" s="63">
        <v>4437.2904569892471</v>
      </c>
      <c r="K99" s="63">
        <v>2129.5155913978492</v>
      </c>
      <c r="L99" s="63">
        <v>6566.8060483870959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647388</v>
      </c>
      <c r="F100" s="46">
        <v>529704</v>
      </c>
      <c r="G100" s="31">
        <v>1177092</v>
      </c>
      <c r="H100" s="32" t="s">
        <v>203</v>
      </c>
      <c r="I100" s="32" t="s">
        <v>203</v>
      </c>
      <c r="J100" s="32">
        <v>1000.6669354838708</v>
      </c>
      <c r="K100" s="32">
        <v>818.76290322580644</v>
      </c>
      <c r="L100" s="32">
        <v>1819.4298387096774</v>
      </c>
    </row>
    <row r="101" spans="1:12">
      <c r="A101" s="45"/>
      <c r="B101" s="45" t="s">
        <v>133</v>
      </c>
      <c r="C101" s="22"/>
      <c r="D101" s="22"/>
      <c r="E101" s="22">
        <v>647388</v>
      </c>
      <c r="F101" s="22">
        <v>529704</v>
      </c>
      <c r="G101" s="63">
        <v>1177092</v>
      </c>
      <c r="H101" s="63"/>
      <c r="I101" s="63"/>
      <c r="J101" s="63">
        <v>1000.6669354838708</v>
      </c>
      <c r="K101" s="63">
        <v>818.76290322580644</v>
      </c>
      <c r="L101" s="63">
        <v>1819.4298387096774</v>
      </c>
    </row>
    <row r="102" spans="1:12">
      <c r="A102" s="36">
        <v>31</v>
      </c>
      <c r="B102" s="24" t="s">
        <v>39</v>
      </c>
      <c r="C102" s="25">
        <v>547287</v>
      </c>
      <c r="D102" s="25">
        <v>0</v>
      </c>
      <c r="E102" s="25">
        <v>3816815</v>
      </c>
      <c r="F102" s="25">
        <v>1471488</v>
      </c>
      <c r="G102" s="25">
        <v>5835590</v>
      </c>
      <c r="H102" s="26">
        <v>845.94092741935481</v>
      </c>
      <c r="I102" s="26" t="s">
        <v>203</v>
      </c>
      <c r="J102" s="26">
        <v>5899.6468413978491</v>
      </c>
      <c r="K102" s="26">
        <v>2274.4774193548383</v>
      </c>
      <c r="L102" s="26">
        <v>9020.0651881720423</v>
      </c>
    </row>
    <row r="103" spans="1:12">
      <c r="A103" s="45"/>
      <c r="B103" s="45" t="s">
        <v>134</v>
      </c>
      <c r="C103" s="22">
        <v>547287</v>
      </c>
      <c r="D103" s="22">
        <v>0</v>
      </c>
      <c r="E103" s="22">
        <v>3816815</v>
      </c>
      <c r="F103" s="22">
        <v>1471488</v>
      </c>
      <c r="G103" s="63">
        <v>5835590</v>
      </c>
      <c r="H103" s="63">
        <v>845.94092741935481</v>
      </c>
      <c r="I103" s="63"/>
      <c r="J103" s="63">
        <v>5899.6468413978491</v>
      </c>
      <c r="K103" s="63">
        <v>2274.4774193548383</v>
      </c>
      <c r="L103" s="63">
        <v>9020.0651881720423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355407</v>
      </c>
      <c r="F104" s="47">
        <v>38209</v>
      </c>
      <c r="G104" s="31">
        <v>393616</v>
      </c>
      <c r="H104" s="32" t="s">
        <v>203</v>
      </c>
      <c r="I104" s="32" t="s">
        <v>203</v>
      </c>
      <c r="J104" s="32">
        <v>549.35221774193542</v>
      </c>
      <c r="K104" s="32">
        <v>59.059610215053759</v>
      </c>
      <c r="L104" s="32">
        <v>608.41182795698921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v>393616</v>
      </c>
      <c r="H105" s="63"/>
      <c r="I105" s="63"/>
      <c r="J105" s="63">
        <v>549.35221774193542</v>
      </c>
      <c r="K105" s="63">
        <v>59.059610215053759</v>
      </c>
      <c r="L105" s="63">
        <v>608.41182795698921</v>
      </c>
    </row>
    <row r="106" spans="1:12">
      <c r="A106" s="36">
        <v>33</v>
      </c>
      <c r="B106" s="24" t="s">
        <v>41</v>
      </c>
      <c r="C106" s="25">
        <v>163870</v>
      </c>
      <c r="D106" s="25">
        <v>0</v>
      </c>
      <c r="E106" s="25">
        <v>85494</v>
      </c>
      <c r="F106" s="25">
        <v>109962</v>
      </c>
      <c r="G106" s="25">
        <v>359326</v>
      </c>
      <c r="H106" s="26">
        <v>253.29368279569891</v>
      </c>
      <c r="I106" s="26" t="s">
        <v>203</v>
      </c>
      <c r="J106" s="26">
        <v>132.14798387096772</v>
      </c>
      <c r="K106" s="26">
        <v>169.96814516129032</v>
      </c>
      <c r="L106" s="26">
        <v>555.4098118279569</v>
      </c>
    </row>
    <row r="107" spans="1:12">
      <c r="A107" s="45"/>
      <c r="B107" s="45" t="s">
        <v>136</v>
      </c>
      <c r="C107" s="22">
        <v>163870</v>
      </c>
      <c r="D107" s="22">
        <v>0</v>
      </c>
      <c r="E107" s="22">
        <v>85494</v>
      </c>
      <c r="F107" s="22">
        <v>109962</v>
      </c>
      <c r="G107" s="63">
        <v>359326</v>
      </c>
      <c r="H107" s="63">
        <v>253.29368279569891</v>
      </c>
      <c r="I107" s="63"/>
      <c r="J107" s="63">
        <v>132.14798387096772</v>
      </c>
      <c r="K107" s="63">
        <v>169.96814516129032</v>
      </c>
      <c r="L107" s="63">
        <v>555.4098118279569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239633</v>
      </c>
      <c r="F108" s="31">
        <v>35546</v>
      </c>
      <c r="G108" s="31">
        <v>275179</v>
      </c>
      <c r="H108" s="32" t="s">
        <v>203</v>
      </c>
      <c r="I108" s="32" t="s">
        <v>203</v>
      </c>
      <c r="J108" s="32">
        <v>370.40047043010748</v>
      </c>
      <c r="K108" s="32">
        <v>54.943413978494618</v>
      </c>
      <c r="L108" s="32">
        <v>425.34388440860209</v>
      </c>
    </row>
    <row r="109" spans="1:12" ht="30">
      <c r="A109" s="45"/>
      <c r="B109" s="48" t="s">
        <v>138</v>
      </c>
      <c r="C109" s="22"/>
      <c r="D109" s="22"/>
      <c r="E109" s="22">
        <v>57511.92</v>
      </c>
      <c r="F109" s="22">
        <v>2168.306</v>
      </c>
      <c r="G109" s="63">
        <v>59680.225999999995</v>
      </c>
      <c r="H109" s="63"/>
      <c r="I109" s="63"/>
      <c r="J109" s="63">
        <v>88.896112903225799</v>
      </c>
      <c r="K109" s="63">
        <v>3.3515482526881719</v>
      </c>
      <c r="L109" s="63">
        <v>92.247661155913974</v>
      </c>
    </row>
    <row r="110" spans="1:12" ht="30" customHeight="1">
      <c r="A110" s="45"/>
      <c r="B110" s="45" t="s">
        <v>137</v>
      </c>
      <c r="C110" s="22"/>
      <c r="D110" s="22"/>
      <c r="E110" s="22">
        <v>182121.08000000002</v>
      </c>
      <c r="F110" s="22">
        <v>33377.694000000003</v>
      </c>
      <c r="G110" s="63">
        <v>215498.77400000003</v>
      </c>
      <c r="H110" s="63"/>
      <c r="I110" s="63"/>
      <c r="J110" s="63">
        <v>281.50435752688173</v>
      </c>
      <c r="K110" s="63">
        <v>51.59186572580645</v>
      </c>
      <c r="L110" s="63">
        <v>333.09622325268816</v>
      </c>
    </row>
    <row r="111" spans="1:12">
      <c r="A111" s="37">
        <v>35</v>
      </c>
      <c r="B111" s="30" t="s">
        <v>43</v>
      </c>
      <c r="C111" s="31">
        <v>0</v>
      </c>
      <c r="D111" s="31">
        <v>198702</v>
      </c>
      <c r="E111" s="31">
        <v>712610</v>
      </c>
      <c r="F111" s="31">
        <v>821362</v>
      </c>
      <c r="G111" s="31">
        <v>1732674</v>
      </c>
      <c r="H111" s="32" t="s">
        <v>203</v>
      </c>
      <c r="I111" s="32">
        <v>307.13346774193548</v>
      </c>
      <c r="J111" s="32">
        <v>1101.4805107526881</v>
      </c>
      <c r="K111" s="32">
        <v>1269.5783602150536</v>
      </c>
      <c r="L111" s="32">
        <v>2678.1923387096772</v>
      </c>
    </row>
    <row r="112" spans="1:12">
      <c r="A112" s="45"/>
      <c r="B112" s="45" t="s">
        <v>139</v>
      </c>
      <c r="C112" s="22"/>
      <c r="D112" s="22">
        <v>198702</v>
      </c>
      <c r="E112" s="22">
        <v>712610</v>
      </c>
      <c r="F112" s="22">
        <v>821362</v>
      </c>
      <c r="G112" s="63">
        <v>1732674</v>
      </c>
      <c r="H112" s="63"/>
      <c r="I112" s="63">
        <v>307.13346774193548</v>
      </c>
      <c r="J112" s="63">
        <v>1101.4805107526881</v>
      </c>
      <c r="K112" s="63">
        <v>1269.5783602150536</v>
      </c>
      <c r="L112" s="63">
        <v>2678.1923387096772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392051</v>
      </c>
      <c r="F113" s="31">
        <v>345383</v>
      </c>
      <c r="G113" s="31">
        <v>737434</v>
      </c>
      <c r="H113" s="32" t="s">
        <v>203</v>
      </c>
      <c r="I113" s="32" t="s">
        <v>203</v>
      </c>
      <c r="J113" s="32">
        <v>605.99280913978498</v>
      </c>
      <c r="K113" s="32">
        <v>533.85813172043004</v>
      </c>
      <c r="L113" s="32">
        <v>1139.8509408602149</v>
      </c>
    </row>
    <row r="114" spans="1:12">
      <c r="A114" s="45"/>
      <c r="B114" s="45" t="s">
        <v>140</v>
      </c>
      <c r="C114" s="22"/>
      <c r="D114" s="22"/>
      <c r="E114" s="22">
        <v>392051</v>
      </c>
      <c r="F114" s="22">
        <v>345383</v>
      </c>
      <c r="G114" s="63">
        <v>737434</v>
      </c>
      <c r="H114" s="63"/>
      <c r="I114" s="63"/>
      <c r="J114" s="63">
        <v>605.99280913978498</v>
      </c>
      <c r="K114" s="63">
        <v>533.85813172043004</v>
      </c>
      <c r="L114" s="63">
        <v>1139.8509408602149</v>
      </c>
    </row>
    <row r="115" spans="1:12">
      <c r="A115" s="37">
        <v>37</v>
      </c>
      <c r="B115" s="30" t="s">
        <v>45</v>
      </c>
      <c r="C115" s="31">
        <v>210236</v>
      </c>
      <c r="D115" s="31">
        <v>0</v>
      </c>
      <c r="E115" s="31">
        <v>965358</v>
      </c>
      <c r="F115" s="31">
        <v>298501</v>
      </c>
      <c r="G115" s="31">
        <v>1474095</v>
      </c>
      <c r="H115" s="32">
        <v>324.96155913978492</v>
      </c>
      <c r="I115" s="32" t="s">
        <v>203</v>
      </c>
      <c r="J115" s="32">
        <v>1492.1528225806451</v>
      </c>
      <c r="K115" s="32">
        <v>461.39267473118275</v>
      </c>
      <c r="L115" s="32">
        <v>2278.5070564516127</v>
      </c>
    </row>
    <row r="116" spans="1:12">
      <c r="A116" s="45"/>
      <c r="B116" s="45" t="s">
        <v>146</v>
      </c>
      <c r="C116" s="22">
        <v>210236</v>
      </c>
      <c r="D116" s="22"/>
      <c r="E116" s="22">
        <v>269477</v>
      </c>
      <c r="F116" s="22">
        <v>143267</v>
      </c>
      <c r="G116" s="63">
        <v>622980</v>
      </c>
      <c r="H116" s="63">
        <v>324.96155913978492</v>
      </c>
      <c r="I116" s="63"/>
      <c r="J116" s="63">
        <v>416.53030913978489</v>
      </c>
      <c r="K116" s="63">
        <v>221.44764784946236</v>
      </c>
      <c r="L116" s="63">
        <v>962.9395161290322</v>
      </c>
    </row>
    <row r="117" spans="1:12">
      <c r="A117" s="45"/>
      <c r="B117" s="45" t="s">
        <v>141</v>
      </c>
      <c r="C117" s="22"/>
      <c r="D117" s="22"/>
      <c r="E117" s="22">
        <v>94388</v>
      </c>
      <c r="F117" s="22"/>
      <c r="G117" s="63">
        <v>94388</v>
      </c>
      <c r="H117" s="63"/>
      <c r="I117" s="63"/>
      <c r="J117" s="63">
        <v>145.89543010752686</v>
      </c>
      <c r="K117" s="63"/>
      <c r="L117" s="63">
        <v>145.89543010752686</v>
      </c>
    </row>
    <row r="118" spans="1:12">
      <c r="A118" s="45"/>
      <c r="B118" s="45" t="s">
        <v>142</v>
      </c>
      <c r="C118" s="22"/>
      <c r="D118" s="22"/>
      <c r="E118" s="22">
        <v>14240</v>
      </c>
      <c r="F118" s="22"/>
      <c r="G118" s="63">
        <v>14240</v>
      </c>
      <c r="H118" s="63"/>
      <c r="I118" s="63"/>
      <c r="J118" s="63">
        <v>22.010752688172044</v>
      </c>
      <c r="K118" s="63"/>
      <c r="L118" s="63">
        <v>22.010752688172044</v>
      </c>
    </row>
    <row r="119" spans="1:12">
      <c r="A119" s="45"/>
      <c r="B119" s="45" t="s">
        <v>143</v>
      </c>
      <c r="C119" s="22"/>
      <c r="D119" s="22"/>
      <c r="E119" s="22">
        <v>35664</v>
      </c>
      <c r="F119" s="22">
        <v>17437</v>
      </c>
      <c r="G119" s="63">
        <v>53101</v>
      </c>
      <c r="H119" s="63"/>
      <c r="I119" s="63"/>
      <c r="J119" s="63">
        <v>55.125806451612902</v>
      </c>
      <c r="K119" s="63">
        <v>26.952352150537632</v>
      </c>
      <c r="L119" s="63">
        <v>82.078158602150538</v>
      </c>
    </row>
    <row r="120" spans="1:12">
      <c r="A120" s="45"/>
      <c r="B120" s="45" t="s">
        <v>144</v>
      </c>
      <c r="C120" s="22"/>
      <c r="D120" s="22"/>
      <c r="E120" s="22">
        <v>26484</v>
      </c>
      <c r="F120" s="22">
        <v>24667</v>
      </c>
      <c r="G120" s="63">
        <v>51151</v>
      </c>
      <c r="H120" s="63"/>
      <c r="I120" s="63"/>
      <c r="J120" s="63">
        <v>40.936290322580639</v>
      </c>
      <c r="K120" s="63">
        <v>38.127755376344084</v>
      </c>
      <c r="L120" s="63">
        <v>79.06404569892473</v>
      </c>
    </row>
    <row r="121" spans="1:12">
      <c r="A121" s="45"/>
      <c r="B121" s="45" t="s">
        <v>145</v>
      </c>
      <c r="C121" s="22"/>
      <c r="D121" s="22"/>
      <c r="E121" s="22">
        <v>58202</v>
      </c>
      <c r="F121" s="22">
        <v>68892</v>
      </c>
      <c r="G121" s="63">
        <v>127094</v>
      </c>
      <c r="H121" s="63"/>
      <c r="I121" s="63"/>
      <c r="J121" s="63">
        <v>89.962768817204307</v>
      </c>
      <c r="K121" s="63">
        <v>106.48629032258063</v>
      </c>
      <c r="L121" s="63">
        <v>196.44905913978494</v>
      </c>
    </row>
    <row r="122" spans="1:12">
      <c r="A122" s="45"/>
      <c r="B122" s="45" t="s">
        <v>147</v>
      </c>
      <c r="C122" s="22"/>
      <c r="D122" s="22"/>
      <c r="E122" s="22">
        <v>466903</v>
      </c>
      <c r="F122" s="22">
        <v>44238</v>
      </c>
      <c r="G122" s="63">
        <v>511141</v>
      </c>
      <c r="H122" s="63"/>
      <c r="I122" s="63"/>
      <c r="J122" s="63">
        <v>721.6914650537633</v>
      </c>
      <c r="K122" s="63">
        <v>68.378629032258061</v>
      </c>
      <c r="L122" s="63">
        <v>790.0700940860213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442884</v>
      </c>
      <c r="F123" s="50">
        <v>109803</v>
      </c>
      <c r="G123" s="31">
        <v>552687</v>
      </c>
      <c r="H123" s="51" t="s">
        <v>203</v>
      </c>
      <c r="I123" s="51" t="s">
        <v>203</v>
      </c>
      <c r="J123" s="32">
        <v>684.5653225806451</v>
      </c>
      <c r="K123" s="32">
        <v>169.72237903225806</v>
      </c>
      <c r="L123" s="32">
        <v>854.28770161290322</v>
      </c>
    </row>
    <row r="124" spans="1:12" ht="30">
      <c r="A124" s="45"/>
      <c r="B124" s="48" t="s">
        <v>148</v>
      </c>
      <c r="C124" s="22"/>
      <c r="D124" s="22"/>
      <c r="E124" s="22">
        <v>442884</v>
      </c>
      <c r="F124" s="22">
        <v>109803</v>
      </c>
      <c r="G124" s="63">
        <v>552687</v>
      </c>
      <c r="H124" s="63"/>
      <c r="I124" s="63"/>
      <c r="J124" s="63">
        <v>684.5653225806451</v>
      </c>
      <c r="K124" s="63">
        <v>169.72237903225806</v>
      </c>
      <c r="L124" s="63">
        <v>854.28770161290322</v>
      </c>
    </row>
    <row r="125" spans="1:12">
      <c r="A125" s="37">
        <v>39</v>
      </c>
      <c r="B125" s="30" t="s">
        <v>47</v>
      </c>
      <c r="C125" s="31">
        <v>119236</v>
      </c>
      <c r="D125" s="31">
        <v>0</v>
      </c>
      <c r="E125" s="31">
        <v>2742068</v>
      </c>
      <c r="F125" s="31">
        <v>1947103</v>
      </c>
      <c r="G125" s="31">
        <v>4808407</v>
      </c>
      <c r="H125" s="32">
        <v>184.30295698924729</v>
      </c>
      <c r="I125" s="32" t="s">
        <v>203</v>
      </c>
      <c r="J125" s="32">
        <v>4238.4115591397849</v>
      </c>
      <c r="K125" s="32">
        <v>3009.6350134408599</v>
      </c>
      <c r="L125" s="32">
        <v>7432.3495295698922</v>
      </c>
    </row>
    <row r="126" spans="1:12">
      <c r="A126" s="45"/>
      <c r="B126" s="45" t="s">
        <v>149</v>
      </c>
      <c r="C126" s="22">
        <v>119236</v>
      </c>
      <c r="D126" s="22">
        <v>0</v>
      </c>
      <c r="E126" s="22">
        <v>2742068</v>
      </c>
      <c r="F126" s="22">
        <v>1947103</v>
      </c>
      <c r="G126" s="63">
        <v>4808407</v>
      </c>
      <c r="H126" s="63">
        <v>184.30295698924729</v>
      </c>
      <c r="I126" s="63"/>
      <c r="J126" s="63">
        <v>4238.4115591397849</v>
      </c>
      <c r="K126" s="63">
        <v>3009.6350134408599</v>
      </c>
      <c r="L126" s="63">
        <v>7432.3495295698922</v>
      </c>
    </row>
    <row r="127" spans="1:12">
      <c r="A127" s="37">
        <v>40</v>
      </c>
      <c r="B127" s="30" t="s">
        <v>48</v>
      </c>
      <c r="C127" s="31">
        <v>984231</v>
      </c>
      <c r="D127" s="31">
        <v>0</v>
      </c>
      <c r="E127" s="31">
        <v>6582473</v>
      </c>
      <c r="F127" s="31">
        <v>2037761</v>
      </c>
      <c r="G127" s="31">
        <v>9604465</v>
      </c>
      <c r="H127" s="32">
        <v>1521.3247983870967</v>
      </c>
      <c r="I127" s="32" t="s">
        <v>203</v>
      </c>
      <c r="J127" s="32">
        <v>10174.521438172042</v>
      </c>
      <c r="K127" s="32">
        <v>3149.7649865591397</v>
      </c>
      <c r="L127" s="32">
        <v>14845.611223118278</v>
      </c>
    </row>
    <row r="128" spans="1:12">
      <c r="A128" s="45"/>
      <c r="B128" s="45" t="s">
        <v>150</v>
      </c>
      <c r="C128" s="22">
        <v>984231</v>
      </c>
      <c r="D128" s="22"/>
      <c r="E128" s="22">
        <v>2698813.9299999997</v>
      </c>
      <c r="F128" s="22">
        <v>672461.13</v>
      </c>
      <c r="G128" s="63">
        <v>4355506.0599999996</v>
      </c>
      <c r="H128" s="63">
        <v>1521.3247983870967</v>
      </c>
      <c r="I128" s="63"/>
      <c r="J128" s="63">
        <v>4171.5537896505366</v>
      </c>
      <c r="K128" s="63">
        <v>1039.422445564516</v>
      </c>
      <c r="L128" s="63">
        <v>6732.3010336021498</v>
      </c>
    </row>
    <row r="129" spans="1:12">
      <c r="A129" s="45"/>
      <c r="B129" s="45" t="s">
        <v>151</v>
      </c>
      <c r="C129" s="22"/>
      <c r="D129" s="22"/>
      <c r="E129" s="22">
        <v>3883659.07</v>
      </c>
      <c r="F129" s="22">
        <v>1365299.87</v>
      </c>
      <c r="G129" s="63">
        <v>5248958.9399999995</v>
      </c>
      <c r="H129" s="63"/>
      <c r="I129" s="63"/>
      <c r="J129" s="63">
        <v>6002.967648521505</v>
      </c>
      <c r="K129" s="63">
        <v>2110.3425409946235</v>
      </c>
      <c r="L129" s="63">
        <v>8113.310189516129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527590</v>
      </c>
      <c r="F130" s="31">
        <v>380539</v>
      </c>
      <c r="G130" s="31">
        <v>908129</v>
      </c>
      <c r="H130" s="32" t="s">
        <v>203</v>
      </c>
      <c r="I130" s="32" t="s">
        <v>203</v>
      </c>
      <c r="J130" s="32">
        <v>815.49529569892468</v>
      </c>
      <c r="K130" s="32">
        <v>588.19872311827953</v>
      </c>
      <c r="L130" s="32">
        <v>1403.6940188172043</v>
      </c>
    </row>
    <row r="131" spans="1:12">
      <c r="A131" s="45"/>
      <c r="B131" s="45" t="s">
        <v>152</v>
      </c>
      <c r="C131" s="22"/>
      <c r="D131" s="22"/>
      <c r="E131" s="22">
        <v>527590</v>
      </c>
      <c r="F131" s="22">
        <v>380539</v>
      </c>
      <c r="G131" s="63">
        <v>908129</v>
      </c>
      <c r="H131" s="63"/>
      <c r="I131" s="63"/>
      <c r="J131" s="63">
        <v>815.49529569892468</v>
      </c>
      <c r="K131" s="63">
        <v>588.19872311827953</v>
      </c>
      <c r="L131" s="63">
        <v>1403.6940188172043</v>
      </c>
    </row>
    <row r="132" spans="1:12">
      <c r="A132" s="37">
        <v>42</v>
      </c>
      <c r="B132" s="30" t="s">
        <v>50</v>
      </c>
      <c r="C132" s="52">
        <v>502001</v>
      </c>
      <c r="D132" s="31">
        <v>0</v>
      </c>
      <c r="E132" s="52">
        <v>2577869</v>
      </c>
      <c r="F132" s="52">
        <v>1450369</v>
      </c>
      <c r="G132" s="31">
        <v>4530239</v>
      </c>
      <c r="H132" s="32">
        <v>775.9424059139784</v>
      </c>
      <c r="I132" s="32" t="s">
        <v>203</v>
      </c>
      <c r="J132" s="32">
        <v>3984.6093413978492</v>
      </c>
      <c r="K132" s="32">
        <v>2241.8338037634408</v>
      </c>
      <c r="L132" s="32">
        <v>7002.3855510752692</v>
      </c>
    </row>
    <row r="133" spans="1:12">
      <c r="A133" s="45"/>
      <c r="B133" s="45" t="s">
        <v>153</v>
      </c>
      <c r="C133" s="22">
        <v>502001</v>
      </c>
      <c r="D133" s="22"/>
      <c r="E133" s="22">
        <v>750372</v>
      </c>
      <c r="F133" s="22">
        <v>220161</v>
      </c>
      <c r="G133" s="63">
        <v>1472534</v>
      </c>
      <c r="H133" s="63">
        <v>775.9424059139784</v>
      </c>
      <c r="I133" s="63"/>
      <c r="J133" s="63">
        <v>1159.8491935483871</v>
      </c>
      <c r="K133" s="63">
        <v>340.30262096774192</v>
      </c>
      <c r="L133" s="63">
        <v>2276.0942204301073</v>
      </c>
    </row>
    <row r="134" spans="1:12">
      <c r="A134" s="45"/>
      <c r="B134" s="45" t="s">
        <v>154</v>
      </c>
      <c r="C134" s="22"/>
      <c r="D134" s="22"/>
      <c r="E134" s="22">
        <v>863792</v>
      </c>
      <c r="F134" s="22">
        <v>619359</v>
      </c>
      <c r="G134" s="63">
        <v>1483151</v>
      </c>
      <c r="H134" s="63"/>
      <c r="I134" s="63"/>
      <c r="J134" s="63">
        <v>1335.1623655913977</v>
      </c>
      <c r="K134" s="63">
        <v>957.34254032258059</v>
      </c>
      <c r="L134" s="63">
        <v>2292.5049059139783</v>
      </c>
    </row>
    <row r="135" spans="1:12">
      <c r="A135" s="45"/>
      <c r="B135" s="45" t="s">
        <v>155</v>
      </c>
      <c r="C135" s="22"/>
      <c r="D135" s="22"/>
      <c r="E135" s="22">
        <v>434503</v>
      </c>
      <c r="F135" s="22"/>
      <c r="G135" s="63">
        <v>434503</v>
      </c>
      <c r="H135" s="63"/>
      <c r="I135" s="63"/>
      <c r="J135" s="63">
        <v>671.61081989247305</v>
      </c>
      <c r="K135" s="63"/>
      <c r="L135" s="63">
        <v>671.61081989247305</v>
      </c>
    </row>
    <row r="136" spans="1:12">
      <c r="A136" s="45"/>
      <c r="B136" s="45" t="s">
        <v>199</v>
      </c>
      <c r="C136" s="22"/>
      <c r="D136" s="22"/>
      <c r="E136" s="22">
        <v>289695</v>
      </c>
      <c r="F136" s="22">
        <v>521691</v>
      </c>
      <c r="G136" s="63">
        <v>811386</v>
      </c>
      <c r="H136" s="63"/>
      <c r="I136" s="63"/>
      <c r="J136" s="63">
        <v>447.78124999999994</v>
      </c>
      <c r="K136" s="63">
        <v>806.37721774193551</v>
      </c>
      <c r="L136" s="63">
        <v>1254.1584677419355</v>
      </c>
    </row>
    <row r="137" spans="1:12">
      <c r="A137" s="45"/>
      <c r="B137" s="45" t="s">
        <v>200</v>
      </c>
      <c r="C137" s="22"/>
      <c r="D137" s="22"/>
      <c r="E137" s="22">
        <v>41670</v>
      </c>
      <c r="F137" s="22">
        <v>89158</v>
      </c>
      <c r="G137" s="63">
        <v>130828</v>
      </c>
      <c r="H137" s="63"/>
      <c r="I137" s="63"/>
      <c r="J137" s="63">
        <v>64.409274193548384</v>
      </c>
      <c r="K137" s="63">
        <v>137.8114247311828</v>
      </c>
      <c r="L137" s="63">
        <v>202.22069892473118</v>
      </c>
    </row>
    <row r="138" spans="1:12">
      <c r="A138" s="45"/>
      <c r="B138" s="45" t="s">
        <v>201</v>
      </c>
      <c r="C138" s="22"/>
      <c r="D138" s="22"/>
      <c r="E138" s="22">
        <v>197837</v>
      </c>
      <c r="F138" s="22"/>
      <c r="G138" s="63">
        <v>197837</v>
      </c>
      <c r="H138" s="63"/>
      <c r="I138" s="63"/>
      <c r="J138" s="63">
        <v>305.796438172043</v>
      </c>
      <c r="K138" s="63"/>
      <c r="L138" s="63">
        <v>305.796438172043</v>
      </c>
    </row>
    <row r="139" spans="1:12">
      <c r="A139" s="37">
        <v>43</v>
      </c>
      <c r="B139" s="30" t="s">
        <v>51</v>
      </c>
      <c r="C139" s="31">
        <v>1367786</v>
      </c>
      <c r="D139" s="31">
        <v>137253</v>
      </c>
      <c r="E139" s="52">
        <v>3481657</v>
      </c>
      <c r="F139" s="31">
        <v>959272</v>
      </c>
      <c r="G139" s="31">
        <v>5945968</v>
      </c>
      <c r="H139" s="32">
        <v>2114.1853494623656</v>
      </c>
      <c r="I139" s="32">
        <v>212.15181451612901</v>
      </c>
      <c r="J139" s="32">
        <v>5381.5934811827956</v>
      </c>
      <c r="K139" s="32">
        <v>1482.745698924731</v>
      </c>
      <c r="L139" s="32">
        <v>9190.6763440860213</v>
      </c>
    </row>
    <row r="140" spans="1:12">
      <c r="A140" s="45"/>
      <c r="B140" s="45" t="s">
        <v>156</v>
      </c>
      <c r="C140" s="22">
        <v>1367786</v>
      </c>
      <c r="D140" s="22">
        <v>137253</v>
      </c>
      <c r="E140" s="22">
        <v>1906593</v>
      </c>
      <c r="F140" s="22">
        <v>736330</v>
      </c>
      <c r="G140" s="63">
        <v>4147962</v>
      </c>
      <c r="H140" s="63">
        <v>2114.1853494623656</v>
      </c>
      <c r="I140" s="63">
        <v>212.15181451612901</v>
      </c>
      <c r="J140" s="63">
        <v>2947.0187499999997</v>
      </c>
      <c r="K140" s="63">
        <v>1138.1444892473119</v>
      </c>
      <c r="L140" s="63">
        <v>6411.5004032258057</v>
      </c>
    </row>
    <row r="141" spans="1:12">
      <c r="A141" s="45"/>
      <c r="B141" s="45" t="s">
        <v>157</v>
      </c>
      <c r="C141" s="22"/>
      <c r="D141" s="22"/>
      <c r="E141" s="22">
        <v>1502974</v>
      </c>
      <c r="F141" s="22">
        <v>183308</v>
      </c>
      <c r="G141" s="63">
        <v>1686282</v>
      </c>
      <c r="H141" s="63"/>
      <c r="I141" s="63"/>
      <c r="J141" s="63">
        <v>2323.1452956989247</v>
      </c>
      <c r="K141" s="63">
        <v>283.33897849462363</v>
      </c>
      <c r="L141" s="63">
        <v>2606.4842741935481</v>
      </c>
    </row>
    <row r="142" spans="1:12">
      <c r="A142" s="45"/>
      <c r="B142" s="45" t="s">
        <v>197</v>
      </c>
      <c r="C142" s="22"/>
      <c r="D142" s="22"/>
      <c r="E142" s="22">
        <v>72090</v>
      </c>
      <c r="F142" s="22">
        <v>39634</v>
      </c>
      <c r="G142" s="63">
        <v>111724</v>
      </c>
      <c r="H142" s="63"/>
      <c r="I142" s="63"/>
      <c r="J142" s="63">
        <v>111.42943548387096</v>
      </c>
      <c r="K142" s="63">
        <v>61.262231182795695</v>
      </c>
      <c r="L142" s="63">
        <v>172.69166666666666</v>
      </c>
    </row>
    <row r="143" spans="1:12">
      <c r="A143" s="37">
        <v>44</v>
      </c>
      <c r="B143" s="30" t="s">
        <v>52</v>
      </c>
      <c r="C143" s="31">
        <v>0</v>
      </c>
      <c r="D143" s="31">
        <v>13601</v>
      </c>
      <c r="E143" s="53">
        <v>3189511</v>
      </c>
      <c r="F143" s="51">
        <v>2773486</v>
      </c>
      <c r="G143" s="31">
        <v>5976598</v>
      </c>
      <c r="H143" s="32" t="s">
        <v>203</v>
      </c>
      <c r="I143" s="32">
        <v>21.023051075268818</v>
      </c>
      <c r="J143" s="32">
        <v>4930.02372311828</v>
      </c>
      <c r="K143" s="32">
        <v>4286.9743279569884</v>
      </c>
      <c r="L143" s="32">
        <v>9238.0211021505384</v>
      </c>
    </row>
    <row r="144" spans="1:12">
      <c r="A144" s="45"/>
      <c r="B144" s="45" t="s">
        <v>158</v>
      </c>
      <c r="C144" s="22">
        <v>0</v>
      </c>
      <c r="D144" s="22">
        <v>13601</v>
      </c>
      <c r="E144" s="22">
        <v>3189511</v>
      </c>
      <c r="F144" s="22">
        <v>2773486</v>
      </c>
      <c r="G144" s="22">
        <v>5976598</v>
      </c>
      <c r="H144" s="63"/>
      <c r="I144" s="63">
        <v>21.023051075268818</v>
      </c>
      <c r="J144" s="63">
        <v>4930.02372311828</v>
      </c>
      <c r="K144" s="63">
        <v>4286.9743279569884</v>
      </c>
      <c r="L144" s="63">
        <v>9238.0211021505384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998877</v>
      </c>
      <c r="F145" s="31">
        <v>548608</v>
      </c>
      <c r="G145" s="31">
        <v>1547485</v>
      </c>
      <c r="H145" s="32" t="s">
        <v>203</v>
      </c>
      <c r="I145" s="32" t="s">
        <v>203</v>
      </c>
      <c r="J145" s="32">
        <v>1543.9631048387096</v>
      </c>
      <c r="K145" s="32">
        <v>847.98279569892463</v>
      </c>
      <c r="L145" s="32">
        <v>2391.9459005376343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v>1547485</v>
      </c>
      <c r="H146" s="63"/>
      <c r="I146" s="63"/>
      <c r="J146" s="63">
        <v>1543.9631048387096</v>
      </c>
      <c r="K146" s="63">
        <v>847.98279569892463</v>
      </c>
      <c r="L146" s="63">
        <v>2391.9459005376343</v>
      </c>
    </row>
    <row r="147" spans="1:12">
      <c r="A147" s="37">
        <v>46</v>
      </c>
      <c r="B147" s="30" t="s">
        <v>54</v>
      </c>
      <c r="C147" s="31">
        <v>65803</v>
      </c>
      <c r="D147" s="31">
        <v>0</v>
      </c>
      <c r="E147" s="31">
        <v>2445604</v>
      </c>
      <c r="F147" s="31">
        <v>774613</v>
      </c>
      <c r="G147" s="31">
        <v>3286020</v>
      </c>
      <c r="H147" s="32">
        <v>101.711626344086</v>
      </c>
      <c r="I147" s="32" t="s">
        <v>203</v>
      </c>
      <c r="J147" s="32">
        <v>3780.1674731182793</v>
      </c>
      <c r="K147" s="32">
        <v>1197.3184811827955</v>
      </c>
      <c r="L147" s="32">
        <v>5079.197580645161</v>
      </c>
    </row>
    <row r="148" spans="1:12">
      <c r="A148" s="45"/>
      <c r="B148" s="45" t="s">
        <v>160</v>
      </c>
      <c r="C148" s="22">
        <v>65803</v>
      </c>
      <c r="D148" s="22"/>
      <c r="E148" s="22">
        <v>158964.26</v>
      </c>
      <c r="F148" s="22">
        <v>92178.947</v>
      </c>
      <c r="G148" s="63">
        <v>316946.20699999999</v>
      </c>
      <c r="H148" s="63">
        <v>101.711626344086</v>
      </c>
      <c r="I148" s="63"/>
      <c r="J148" s="63">
        <v>245.71088575268817</v>
      </c>
      <c r="K148" s="63">
        <v>142.48089926075266</v>
      </c>
      <c r="L148" s="63">
        <v>489.90341135752686</v>
      </c>
    </row>
    <row r="149" spans="1:12">
      <c r="A149" s="45"/>
      <c r="B149" s="45" t="s">
        <v>163</v>
      </c>
      <c r="C149" s="22"/>
      <c r="D149" s="22"/>
      <c r="E149" s="22">
        <v>63585.703999999998</v>
      </c>
      <c r="F149" s="22"/>
      <c r="G149" s="63">
        <v>63585.703999999998</v>
      </c>
      <c r="H149" s="63"/>
      <c r="I149" s="63"/>
      <c r="J149" s="63">
        <v>98.284354301075254</v>
      </c>
      <c r="K149" s="63"/>
      <c r="L149" s="63">
        <v>98.284354301075254</v>
      </c>
    </row>
    <row r="150" spans="1:12">
      <c r="A150" s="45"/>
      <c r="B150" s="45" t="s">
        <v>164</v>
      </c>
      <c r="C150" s="22"/>
      <c r="D150" s="22"/>
      <c r="E150" s="22">
        <v>195648.32</v>
      </c>
      <c r="F150" s="22">
        <v>32533.746000000003</v>
      </c>
      <c r="G150" s="63">
        <v>228182.06600000002</v>
      </c>
      <c r="H150" s="63"/>
      <c r="I150" s="63"/>
      <c r="J150" s="63">
        <v>302.4133978494624</v>
      </c>
      <c r="K150" s="63">
        <v>50.287376209677426</v>
      </c>
      <c r="L150" s="63">
        <v>352.7007740591398</v>
      </c>
    </row>
    <row r="151" spans="1:12">
      <c r="A151" s="45"/>
      <c r="B151" s="45" t="s">
        <v>161</v>
      </c>
      <c r="C151" s="22"/>
      <c r="D151" s="22"/>
      <c r="E151" s="22">
        <v>821722.94400000002</v>
      </c>
      <c r="F151" s="22">
        <v>171189.473</v>
      </c>
      <c r="G151" s="63">
        <v>992912.41700000002</v>
      </c>
      <c r="H151" s="63"/>
      <c r="I151" s="63"/>
      <c r="J151" s="63">
        <v>1270.1362709677419</v>
      </c>
      <c r="K151" s="63">
        <v>264.60738434139785</v>
      </c>
      <c r="L151" s="63">
        <v>1534.7436553091397</v>
      </c>
    </row>
    <row r="152" spans="1:12">
      <c r="A152" s="45"/>
      <c r="B152" s="45" t="s">
        <v>167</v>
      </c>
      <c r="C152" s="22"/>
      <c r="D152" s="22"/>
      <c r="E152" s="22">
        <v>860852.60800000036</v>
      </c>
      <c r="F152" s="22">
        <v>314492.87799999991</v>
      </c>
      <c r="G152" s="63">
        <v>1175345.4860000003</v>
      </c>
      <c r="H152" s="63"/>
      <c r="I152" s="63"/>
      <c r="J152" s="63">
        <v>1330.6189505376349</v>
      </c>
      <c r="K152" s="63">
        <v>486.11130336021483</v>
      </c>
      <c r="L152" s="63">
        <v>1816.7302538978497</v>
      </c>
    </row>
    <row r="153" spans="1:12">
      <c r="A153" s="45"/>
      <c r="B153" s="45" t="s">
        <v>166</v>
      </c>
      <c r="C153" s="22"/>
      <c r="D153" s="22"/>
      <c r="E153" s="22">
        <v>136953.82399999999</v>
      </c>
      <c r="F153" s="22">
        <v>58095.974999999999</v>
      </c>
      <c r="G153" s="63">
        <v>195049.799</v>
      </c>
      <c r="H153" s="63"/>
      <c r="I153" s="63"/>
      <c r="J153" s="63">
        <v>211.68937849462364</v>
      </c>
      <c r="K153" s="63">
        <v>89.798886088709665</v>
      </c>
      <c r="L153" s="63">
        <v>301.48826458333332</v>
      </c>
    </row>
    <row r="154" spans="1:12">
      <c r="A154" s="45"/>
      <c r="B154" s="45" t="s">
        <v>162</v>
      </c>
      <c r="C154" s="22"/>
      <c r="D154" s="22"/>
      <c r="E154" s="22">
        <v>124725.80399999999</v>
      </c>
      <c r="F154" s="22">
        <v>37956.037000000004</v>
      </c>
      <c r="G154" s="63">
        <v>162681.84099999999</v>
      </c>
      <c r="H154" s="63"/>
      <c r="I154" s="63"/>
      <c r="J154" s="63">
        <v>192.78854112903224</v>
      </c>
      <c r="K154" s="63">
        <v>58.668605577956988</v>
      </c>
      <c r="L154" s="63">
        <v>251.45714670698922</v>
      </c>
    </row>
    <row r="155" spans="1:12">
      <c r="A155" s="45"/>
      <c r="B155" s="45" t="s">
        <v>165</v>
      </c>
      <c r="C155" s="22"/>
      <c r="D155" s="22"/>
      <c r="E155" s="22">
        <v>83150.536000000007</v>
      </c>
      <c r="F155" s="22">
        <v>68165.944000000003</v>
      </c>
      <c r="G155" s="63">
        <v>151316.48000000001</v>
      </c>
      <c r="H155" s="63"/>
      <c r="I155" s="63"/>
      <c r="J155" s="63">
        <v>128.5256940860215</v>
      </c>
      <c r="K155" s="63">
        <v>105.36402634408603</v>
      </c>
      <c r="L155" s="63">
        <v>233.88972043010753</v>
      </c>
    </row>
    <row r="156" spans="1:12">
      <c r="A156" s="37">
        <v>47</v>
      </c>
      <c r="B156" s="30" t="s">
        <v>55</v>
      </c>
      <c r="C156" s="31">
        <v>344314</v>
      </c>
      <c r="D156" s="31">
        <v>0</v>
      </c>
      <c r="E156" s="52">
        <v>1077093</v>
      </c>
      <c r="F156" s="31">
        <v>380044</v>
      </c>
      <c r="G156" s="31">
        <v>1801451</v>
      </c>
      <c r="H156" s="32">
        <v>532.20577956989246</v>
      </c>
      <c r="I156" s="32" t="s">
        <v>203</v>
      </c>
      <c r="J156" s="32">
        <v>1664.8614919354836</v>
      </c>
      <c r="K156" s="32">
        <v>587.43360215053758</v>
      </c>
      <c r="L156" s="32">
        <v>2784.5008736559139</v>
      </c>
    </row>
    <row r="157" spans="1:12">
      <c r="A157" s="45"/>
      <c r="B157" s="45" t="s">
        <v>168</v>
      </c>
      <c r="C157" s="22">
        <v>344314</v>
      </c>
      <c r="D157" s="22">
        <v>0</v>
      </c>
      <c r="E157" s="22">
        <v>1077093</v>
      </c>
      <c r="F157" s="22">
        <v>380044</v>
      </c>
      <c r="G157" s="63">
        <v>1801451</v>
      </c>
      <c r="H157" s="63">
        <v>532.20577956989246</v>
      </c>
      <c r="I157" s="63"/>
      <c r="J157" s="63">
        <v>1664.8614919354836</v>
      </c>
      <c r="K157" s="63">
        <v>587.43360215053758</v>
      </c>
      <c r="L157" s="63">
        <v>2784.5008736559139</v>
      </c>
    </row>
    <row r="158" spans="1:12">
      <c r="A158" s="37">
        <v>48</v>
      </c>
      <c r="B158" s="30" t="s">
        <v>56</v>
      </c>
      <c r="C158" s="31">
        <v>0</v>
      </c>
      <c r="D158" s="31">
        <v>9088</v>
      </c>
      <c r="E158" s="52">
        <v>1168590</v>
      </c>
      <c r="F158" s="31">
        <v>728166</v>
      </c>
      <c r="G158" s="31">
        <v>1905844</v>
      </c>
      <c r="H158" s="32" t="s">
        <v>203</v>
      </c>
      <c r="I158" s="32">
        <v>14.047311827956987</v>
      </c>
      <c r="J158" s="32">
        <v>1806.2883064516129</v>
      </c>
      <c r="K158" s="32">
        <v>1125.5254032258065</v>
      </c>
      <c r="L158" s="32">
        <v>2945.8610215053764</v>
      </c>
    </row>
    <row r="159" spans="1:12">
      <c r="A159" s="45"/>
      <c r="B159" s="45" t="s">
        <v>169</v>
      </c>
      <c r="C159" s="22"/>
      <c r="D159" s="22">
        <v>9088</v>
      </c>
      <c r="E159" s="22">
        <v>1168590</v>
      </c>
      <c r="F159" s="22">
        <v>728166</v>
      </c>
      <c r="G159" s="63">
        <v>1905844</v>
      </c>
      <c r="H159" s="63"/>
      <c r="I159" s="63">
        <v>14.047311827956987</v>
      </c>
      <c r="J159" s="63">
        <v>1806.2883064516129</v>
      </c>
      <c r="K159" s="63">
        <v>1125.5254032258065</v>
      </c>
      <c r="L159" s="63">
        <v>2945.8610215053764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127718</v>
      </c>
      <c r="F160" s="31">
        <v>191439</v>
      </c>
      <c r="G160" s="31">
        <v>319157</v>
      </c>
      <c r="H160" s="32" t="s">
        <v>203</v>
      </c>
      <c r="I160" s="32" t="s">
        <v>203</v>
      </c>
      <c r="J160" s="32">
        <v>197.41357526881717</v>
      </c>
      <c r="K160" s="32">
        <v>295.9070564516129</v>
      </c>
      <c r="L160" s="32">
        <v>493.32063172043007</v>
      </c>
    </row>
    <row r="161" spans="1:12">
      <c r="A161" s="45"/>
      <c r="B161" s="45" t="s">
        <v>170</v>
      </c>
      <c r="C161" s="22"/>
      <c r="D161" s="22"/>
      <c r="E161" s="22">
        <v>127718</v>
      </c>
      <c r="F161" s="22">
        <v>191439</v>
      </c>
      <c r="G161" s="63">
        <v>319157</v>
      </c>
      <c r="H161" s="63"/>
      <c r="I161" s="63"/>
      <c r="J161" s="63">
        <v>197.41357526881717</v>
      </c>
      <c r="K161" s="63">
        <v>295.9070564516129</v>
      </c>
      <c r="L161" s="63">
        <v>493.32063172043007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2792775</v>
      </c>
      <c r="F162" s="31">
        <v>349550</v>
      </c>
      <c r="G162" s="31">
        <v>3143570</v>
      </c>
      <c r="H162" s="32">
        <v>1.9243951612903223</v>
      </c>
      <c r="I162" s="32" t="s">
        <v>203</v>
      </c>
      <c r="J162" s="32">
        <v>4316.7893145161288</v>
      </c>
      <c r="K162" s="32">
        <v>540.29905913978484</v>
      </c>
      <c r="L162" s="32">
        <v>4859.0127688172042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2792775</v>
      </c>
      <c r="F163" s="22">
        <v>349550</v>
      </c>
      <c r="G163" s="63">
        <v>3143570</v>
      </c>
      <c r="H163" s="63">
        <v>1.9243951612903223</v>
      </c>
      <c r="I163" s="63"/>
      <c r="J163" s="63">
        <v>4316.7893145161288</v>
      </c>
      <c r="K163" s="63">
        <v>540.29905913978484</v>
      </c>
      <c r="L163" s="63">
        <v>4859.0127688172042</v>
      </c>
    </row>
    <row r="164" spans="1:12">
      <c r="A164" s="37">
        <v>51</v>
      </c>
      <c r="B164" s="30" t="s">
        <v>59</v>
      </c>
      <c r="C164" s="31">
        <v>859202</v>
      </c>
      <c r="D164" s="31">
        <v>0</v>
      </c>
      <c r="E164" s="31">
        <v>1061085</v>
      </c>
      <c r="F164" s="31">
        <v>1491114</v>
      </c>
      <c r="G164" s="31">
        <v>3411401</v>
      </c>
      <c r="H164" s="32">
        <v>1328.0676075268816</v>
      </c>
      <c r="I164" s="32" t="s">
        <v>203</v>
      </c>
      <c r="J164" s="32">
        <v>1640.1179435483868</v>
      </c>
      <c r="K164" s="32">
        <v>2304.8133064516128</v>
      </c>
      <c r="L164" s="32">
        <v>5272.9988575268817</v>
      </c>
    </row>
    <row r="165" spans="1:12">
      <c r="A165" s="45"/>
      <c r="B165" s="45" t="s">
        <v>172</v>
      </c>
      <c r="C165" s="22">
        <v>859202</v>
      </c>
      <c r="D165" s="22"/>
      <c r="E165" s="22">
        <v>892054</v>
      </c>
      <c r="F165" s="22">
        <v>1320488</v>
      </c>
      <c r="G165" s="63">
        <v>3071744</v>
      </c>
      <c r="H165" s="63">
        <v>1328.0676075268816</v>
      </c>
      <c r="I165" s="63"/>
      <c r="J165" s="63">
        <v>1378.8469086021505</v>
      </c>
      <c r="K165" s="63">
        <v>2041.0768817204298</v>
      </c>
      <c r="L165" s="63">
        <v>4747.9913978494624</v>
      </c>
    </row>
    <row r="166" spans="1:12">
      <c r="A166" s="45"/>
      <c r="B166" s="45" t="s">
        <v>173</v>
      </c>
      <c r="C166" s="22"/>
      <c r="D166" s="22"/>
      <c r="E166" s="22">
        <v>169031</v>
      </c>
      <c r="F166" s="22">
        <v>134657</v>
      </c>
      <c r="G166" s="63">
        <v>303688</v>
      </c>
      <c r="H166" s="63"/>
      <c r="I166" s="63"/>
      <c r="J166" s="63">
        <v>261.27103494623651</v>
      </c>
      <c r="K166" s="63">
        <v>208.13918010752687</v>
      </c>
      <c r="L166" s="63">
        <v>469.41021505376341</v>
      </c>
    </row>
    <row r="167" spans="1:12">
      <c r="A167" s="45"/>
      <c r="B167" s="45" t="s">
        <v>174</v>
      </c>
      <c r="C167" s="22"/>
      <c r="D167" s="22"/>
      <c r="E167" s="22"/>
      <c r="F167" s="22">
        <v>35969</v>
      </c>
      <c r="G167" s="63">
        <v>35969</v>
      </c>
      <c r="H167" s="63"/>
      <c r="I167" s="63"/>
      <c r="J167" s="63"/>
      <c r="K167" s="63">
        <v>55.597244623655911</v>
      </c>
      <c r="L167" s="63">
        <v>55.597244623655911</v>
      </c>
    </row>
    <row r="168" spans="1:12">
      <c r="A168" s="37">
        <v>52</v>
      </c>
      <c r="B168" s="30" t="s">
        <v>60</v>
      </c>
      <c r="C168" s="31">
        <v>655048</v>
      </c>
      <c r="D168" s="31">
        <v>0</v>
      </c>
      <c r="E168" s="31">
        <v>1700989</v>
      </c>
      <c r="F168" s="31">
        <v>1203589</v>
      </c>
      <c r="G168" s="31">
        <v>3559626</v>
      </c>
      <c r="H168" s="32">
        <v>1012.5069892473118</v>
      </c>
      <c r="I168" s="32" t="s">
        <v>203</v>
      </c>
      <c r="J168" s="32">
        <v>2629.2168682795696</v>
      </c>
      <c r="K168" s="32">
        <v>1860.3862231182793</v>
      </c>
      <c r="L168" s="32">
        <v>5502.1100806451605</v>
      </c>
    </row>
    <row r="169" spans="1:12">
      <c r="A169" s="45"/>
      <c r="B169" s="45" t="s">
        <v>184</v>
      </c>
      <c r="C169" s="22">
        <v>655048</v>
      </c>
      <c r="D169" s="22"/>
      <c r="E169" s="22">
        <v>1700989</v>
      </c>
      <c r="F169" s="22">
        <v>1203589</v>
      </c>
      <c r="G169" s="63">
        <v>3559626</v>
      </c>
      <c r="H169" s="63">
        <v>1012.5069892473118</v>
      </c>
      <c r="I169" s="63"/>
      <c r="J169" s="63">
        <v>2629.2168682795696</v>
      </c>
      <c r="K169" s="63">
        <v>1860.3862231182793</v>
      </c>
      <c r="L169" s="63">
        <v>5502.1100806451605</v>
      </c>
    </row>
    <row r="170" spans="1:12">
      <c r="A170" s="37">
        <v>53</v>
      </c>
      <c r="B170" s="30" t="s">
        <v>61</v>
      </c>
      <c r="C170" s="31">
        <v>142560</v>
      </c>
      <c r="D170" s="31">
        <v>0</v>
      </c>
      <c r="E170" s="31">
        <v>1580004</v>
      </c>
      <c r="F170" s="31">
        <v>754954</v>
      </c>
      <c r="G170" s="31">
        <v>2477518</v>
      </c>
      <c r="H170" s="32">
        <v>220.35483870967741</v>
      </c>
      <c r="I170" s="32" t="s">
        <v>203</v>
      </c>
      <c r="J170" s="32">
        <v>2442.2104838709674</v>
      </c>
      <c r="K170" s="32">
        <v>1166.9315860215054</v>
      </c>
      <c r="L170" s="32">
        <v>3829.4969086021501</v>
      </c>
    </row>
    <row r="171" spans="1:12">
      <c r="A171" s="45"/>
      <c r="B171" s="45" t="s">
        <v>185</v>
      </c>
      <c r="C171" s="22"/>
      <c r="D171" s="22"/>
      <c r="E171" s="22">
        <v>107785</v>
      </c>
      <c r="F171" s="22">
        <v>99886</v>
      </c>
      <c r="G171" s="63">
        <v>207671</v>
      </c>
      <c r="H171" s="63"/>
      <c r="I171" s="63"/>
      <c r="J171" s="63">
        <v>166.60315860215053</v>
      </c>
      <c r="K171" s="63">
        <v>154.39368279569891</v>
      </c>
      <c r="L171" s="63">
        <v>320.99684139784944</v>
      </c>
    </row>
    <row r="172" spans="1:12">
      <c r="A172" s="45"/>
      <c r="B172" s="45" t="s">
        <v>186</v>
      </c>
      <c r="C172" s="22"/>
      <c r="D172" s="22"/>
      <c r="E172" s="22">
        <v>120261</v>
      </c>
      <c r="F172" s="22">
        <v>126765</v>
      </c>
      <c r="G172" s="63">
        <v>247026</v>
      </c>
      <c r="H172" s="63"/>
      <c r="I172" s="63"/>
      <c r="J172" s="63">
        <v>185.88729838709676</v>
      </c>
      <c r="K172" s="63">
        <v>195.94052419354836</v>
      </c>
      <c r="L172" s="63">
        <v>381.82782258064515</v>
      </c>
    </row>
    <row r="173" spans="1:12">
      <c r="A173" s="45"/>
      <c r="B173" s="45" t="s">
        <v>187</v>
      </c>
      <c r="C173" s="22"/>
      <c r="D173" s="22"/>
      <c r="E173" s="22">
        <v>21754</v>
      </c>
      <c r="F173" s="22">
        <v>9783</v>
      </c>
      <c r="G173" s="63">
        <v>31537</v>
      </c>
      <c r="H173" s="63"/>
      <c r="I173" s="63"/>
      <c r="J173" s="63">
        <v>33.62513440860215</v>
      </c>
      <c r="K173" s="63">
        <v>15.121572580645159</v>
      </c>
      <c r="L173" s="63">
        <v>48.746706989247308</v>
      </c>
    </row>
    <row r="174" spans="1:12">
      <c r="A174" s="45"/>
      <c r="B174" s="45" t="s">
        <v>188</v>
      </c>
      <c r="C174" s="22"/>
      <c r="D174" s="22"/>
      <c r="E174" s="22">
        <v>124714</v>
      </c>
      <c r="F174" s="22">
        <v>1909</v>
      </c>
      <c r="G174" s="63">
        <v>126623</v>
      </c>
      <c r="H174" s="63"/>
      <c r="I174" s="63"/>
      <c r="J174" s="63">
        <v>192.77029569892471</v>
      </c>
      <c r="K174" s="63">
        <v>2.9507392473118279</v>
      </c>
      <c r="L174" s="63">
        <v>195.72103494623653</v>
      </c>
    </row>
    <row r="175" spans="1:12">
      <c r="A175" s="45"/>
      <c r="B175" s="45" t="s">
        <v>189</v>
      </c>
      <c r="C175" s="22"/>
      <c r="D175" s="22"/>
      <c r="E175" s="22">
        <v>33919</v>
      </c>
      <c r="F175" s="22"/>
      <c r="G175" s="63">
        <v>33919</v>
      </c>
      <c r="H175" s="63"/>
      <c r="I175" s="63"/>
      <c r="J175" s="63">
        <v>52.42856182795699</v>
      </c>
      <c r="K175" s="63"/>
      <c r="L175" s="63">
        <v>52.42856182795699</v>
      </c>
    </row>
    <row r="176" spans="1:12">
      <c r="A176" s="45"/>
      <c r="B176" s="45" t="s">
        <v>190</v>
      </c>
      <c r="C176" s="22"/>
      <c r="D176" s="22"/>
      <c r="E176" s="22">
        <v>371085</v>
      </c>
      <c r="F176" s="22"/>
      <c r="G176" s="63">
        <v>371085</v>
      </c>
      <c r="H176" s="63"/>
      <c r="I176" s="63"/>
      <c r="J176" s="63">
        <v>573.58568548387086</v>
      </c>
      <c r="K176" s="63"/>
      <c r="L176" s="63">
        <v>573.58568548387086</v>
      </c>
    </row>
    <row r="177" spans="1:12">
      <c r="A177" s="45"/>
      <c r="B177" s="45" t="s">
        <v>191</v>
      </c>
      <c r="C177" s="22">
        <v>142560</v>
      </c>
      <c r="D177" s="22"/>
      <c r="E177" s="22">
        <v>77275</v>
      </c>
      <c r="F177" s="22">
        <v>19397</v>
      </c>
      <c r="G177" s="63">
        <v>239232</v>
      </c>
      <c r="H177" s="63">
        <v>220.35483870967741</v>
      </c>
      <c r="I177" s="63"/>
      <c r="J177" s="63">
        <v>119.44388440860213</v>
      </c>
      <c r="K177" s="63">
        <v>29.981922043010748</v>
      </c>
      <c r="L177" s="63">
        <v>369.78064516129029</v>
      </c>
    </row>
    <row r="178" spans="1:12">
      <c r="A178" s="45"/>
      <c r="B178" s="45" t="s">
        <v>192</v>
      </c>
      <c r="C178" s="22"/>
      <c r="D178" s="22"/>
      <c r="E178" s="22">
        <v>583286</v>
      </c>
      <c r="F178" s="22">
        <v>497214</v>
      </c>
      <c r="G178" s="63">
        <v>1080500</v>
      </c>
      <c r="H178" s="63"/>
      <c r="I178" s="63"/>
      <c r="J178" s="63">
        <v>901.58454301075267</v>
      </c>
      <c r="K178" s="63">
        <v>768.54314516129023</v>
      </c>
      <c r="L178" s="63">
        <v>1670.1276881720428</v>
      </c>
    </row>
    <row r="179" spans="1:12">
      <c r="A179" s="45"/>
      <c r="B179" s="45" t="s">
        <v>198</v>
      </c>
      <c r="C179" s="22"/>
      <c r="D179" s="22"/>
      <c r="E179" s="22">
        <v>139925</v>
      </c>
      <c r="F179" s="22"/>
      <c r="G179" s="63">
        <v>139925</v>
      </c>
      <c r="H179" s="63"/>
      <c r="I179" s="63"/>
      <c r="J179" s="63">
        <v>216.28192204301072</v>
      </c>
      <c r="K179" s="63"/>
      <c r="L179" s="63">
        <v>216.28192204301072</v>
      </c>
    </row>
    <row r="180" spans="1:12">
      <c r="A180" s="36">
        <v>54</v>
      </c>
      <c r="B180" s="54" t="s">
        <v>62</v>
      </c>
      <c r="C180" s="55">
        <v>0</v>
      </c>
      <c r="D180" s="55">
        <v>50240</v>
      </c>
      <c r="E180" s="55">
        <v>2454209</v>
      </c>
      <c r="F180" s="55">
        <v>545760.00099999993</v>
      </c>
      <c r="G180" s="25">
        <v>3050209.0010000002</v>
      </c>
      <c r="H180" s="26" t="s">
        <v>203</v>
      </c>
      <c r="I180" s="26">
        <v>77.655913978494624</v>
      </c>
      <c r="J180" s="26">
        <v>3793.4682123655912</v>
      </c>
      <c r="K180" s="26">
        <v>843.580646706989</v>
      </c>
      <c r="L180" s="26">
        <v>4714.7047730510749</v>
      </c>
    </row>
    <row r="181" spans="1:12">
      <c r="A181" s="45"/>
      <c r="B181" s="45" t="s">
        <v>175</v>
      </c>
      <c r="C181" s="22"/>
      <c r="D181" s="22"/>
      <c r="E181" s="22">
        <v>733725</v>
      </c>
      <c r="F181" s="22">
        <v>245151.00099999993</v>
      </c>
      <c r="G181" s="63">
        <v>978876.00099999993</v>
      </c>
      <c r="H181" s="63"/>
      <c r="I181" s="63"/>
      <c r="J181" s="63">
        <v>1134.1179435483871</v>
      </c>
      <c r="K181" s="63">
        <v>378.92963864247298</v>
      </c>
      <c r="L181" s="63">
        <v>1513.0475821908601</v>
      </c>
    </row>
    <row r="182" spans="1:12">
      <c r="A182" s="45"/>
      <c r="B182" s="45" t="s">
        <v>176</v>
      </c>
      <c r="C182" s="22"/>
      <c r="D182" s="22"/>
      <c r="E182" s="22">
        <v>580366</v>
      </c>
      <c r="F182" s="22">
        <v>34572</v>
      </c>
      <c r="G182" s="63">
        <v>614938</v>
      </c>
      <c r="H182" s="63"/>
      <c r="I182" s="63"/>
      <c r="J182" s="63">
        <v>897.07110215053751</v>
      </c>
      <c r="K182" s="63">
        <v>53.437903225806451</v>
      </c>
      <c r="L182" s="63">
        <v>950.50900537634402</v>
      </c>
    </row>
    <row r="183" spans="1:12">
      <c r="A183" s="45"/>
      <c r="B183" s="45" t="s">
        <v>177</v>
      </c>
      <c r="C183" s="22"/>
      <c r="D183" s="22">
        <v>50240</v>
      </c>
      <c r="E183" s="22">
        <v>340291</v>
      </c>
      <c r="F183" s="22">
        <v>111092</v>
      </c>
      <c r="G183" s="63">
        <v>501623</v>
      </c>
      <c r="H183" s="63"/>
      <c r="I183" s="63">
        <v>77.655913978494624</v>
      </c>
      <c r="J183" s="63">
        <v>525.98743279569885</v>
      </c>
      <c r="K183" s="63">
        <v>171.71478494623653</v>
      </c>
      <c r="L183" s="63">
        <v>775.35813172043004</v>
      </c>
    </row>
    <row r="184" spans="1:12">
      <c r="A184" s="45"/>
      <c r="B184" s="45" t="s">
        <v>179</v>
      </c>
      <c r="C184" s="22"/>
      <c r="D184" s="22"/>
      <c r="E184" s="22">
        <v>188380</v>
      </c>
      <c r="F184" s="22">
        <v>21110</v>
      </c>
      <c r="G184" s="63">
        <v>209490</v>
      </c>
      <c r="H184" s="63"/>
      <c r="I184" s="63"/>
      <c r="J184" s="63">
        <v>291.17876344086017</v>
      </c>
      <c r="K184" s="63">
        <v>32.629704301075265</v>
      </c>
      <c r="L184" s="63">
        <v>323.80846774193543</v>
      </c>
    </row>
    <row r="185" spans="1:12">
      <c r="A185" s="45"/>
      <c r="B185" s="45" t="s">
        <v>178</v>
      </c>
      <c r="C185" s="22"/>
      <c r="D185" s="22"/>
      <c r="E185" s="22"/>
      <c r="F185" s="22">
        <v>8442</v>
      </c>
      <c r="G185" s="63">
        <v>8442</v>
      </c>
      <c r="H185" s="63"/>
      <c r="I185" s="63"/>
      <c r="J185" s="63"/>
      <c r="K185" s="63">
        <v>13.048790322580645</v>
      </c>
      <c r="L185" s="63">
        <v>13.048790322580645</v>
      </c>
    </row>
    <row r="186" spans="1:12" ht="45">
      <c r="A186" s="45"/>
      <c r="B186" s="48" t="s">
        <v>180</v>
      </c>
      <c r="C186" s="22"/>
      <c r="D186" s="22"/>
      <c r="E186" s="22">
        <v>112683</v>
      </c>
      <c r="F186" s="22"/>
      <c r="G186" s="63">
        <v>112683</v>
      </c>
      <c r="H186" s="63"/>
      <c r="I186" s="63"/>
      <c r="J186" s="63">
        <v>174.17399193548388</v>
      </c>
      <c r="K186" s="63"/>
      <c r="L186" s="63">
        <v>174.17399193548388</v>
      </c>
    </row>
    <row r="187" spans="1:12">
      <c r="A187" s="45"/>
      <c r="B187" s="45" t="s">
        <v>181</v>
      </c>
      <c r="C187" s="22"/>
      <c r="D187" s="22"/>
      <c r="E187" s="22">
        <v>464005</v>
      </c>
      <c r="F187" s="22">
        <v>116920</v>
      </c>
      <c r="G187" s="63">
        <v>580925</v>
      </c>
      <c r="H187" s="63"/>
      <c r="I187" s="63"/>
      <c r="J187" s="63">
        <v>717.21202956989237</v>
      </c>
      <c r="K187" s="63">
        <v>180.72311827956989</v>
      </c>
      <c r="L187" s="63">
        <v>897.93514784946228</v>
      </c>
    </row>
    <row r="188" spans="1:12">
      <c r="A188" s="45"/>
      <c r="B188" s="45" t="s">
        <v>182</v>
      </c>
      <c r="C188" s="22"/>
      <c r="D188" s="22"/>
      <c r="E188" s="22">
        <v>12450</v>
      </c>
      <c r="F188" s="22"/>
      <c r="G188" s="63">
        <v>12450</v>
      </c>
      <c r="H188" s="63"/>
      <c r="I188" s="63"/>
      <c r="J188" s="63">
        <v>19.243951612903224</v>
      </c>
      <c r="K188" s="63"/>
      <c r="L188" s="63">
        <v>19.243951612903224</v>
      </c>
    </row>
    <row r="189" spans="1:12">
      <c r="A189" s="45"/>
      <c r="B189" s="45" t="s">
        <v>183</v>
      </c>
      <c r="C189" s="22"/>
      <c r="D189" s="22"/>
      <c r="E189" s="22">
        <v>22309</v>
      </c>
      <c r="F189" s="22">
        <v>8473</v>
      </c>
      <c r="G189" s="63">
        <v>30782</v>
      </c>
      <c r="H189" s="63"/>
      <c r="I189" s="63"/>
      <c r="J189" s="63">
        <v>34.482997311827951</v>
      </c>
      <c r="K189" s="63">
        <v>13.096706989247311</v>
      </c>
      <c r="L189" s="63">
        <v>47.57970430107526</v>
      </c>
    </row>
    <row r="190" spans="1:12">
      <c r="A190" s="38">
        <v>55</v>
      </c>
      <c r="B190" s="27" t="s">
        <v>63</v>
      </c>
      <c r="C190" s="28">
        <v>98897</v>
      </c>
      <c r="D190" s="28">
        <v>988</v>
      </c>
      <c r="E190" s="28">
        <v>2452726</v>
      </c>
      <c r="F190" s="28">
        <v>1834027</v>
      </c>
      <c r="G190" s="28">
        <v>4386638</v>
      </c>
      <c r="H190" s="29">
        <v>152.86498655913979</v>
      </c>
      <c r="I190" s="29">
        <v>1.5271505376344083</v>
      </c>
      <c r="J190" s="29">
        <v>3791.1759408602147</v>
      </c>
      <c r="K190" s="29">
        <v>2834.8535618279566</v>
      </c>
      <c r="L190" s="29">
        <v>6780.421639784945</v>
      </c>
    </row>
    <row r="191" spans="1:12">
      <c r="A191" s="40"/>
      <c r="B191" s="14" t="s">
        <v>193</v>
      </c>
      <c r="C191" s="15"/>
      <c r="D191" s="15">
        <v>988</v>
      </c>
      <c r="E191" s="15">
        <v>1694664</v>
      </c>
      <c r="F191" s="15">
        <v>1221567</v>
      </c>
      <c r="G191" s="15">
        <v>2917219</v>
      </c>
      <c r="H191" s="16"/>
      <c r="I191" s="16">
        <v>1.5271505376344083</v>
      </c>
      <c r="J191" s="16">
        <v>2619.440322580645</v>
      </c>
      <c r="K191" s="16">
        <v>1888.1747983870966</v>
      </c>
      <c r="L191" s="16">
        <v>4509.1422715053759</v>
      </c>
    </row>
    <row r="192" spans="1:12">
      <c r="A192" s="40"/>
      <c r="B192" s="14" t="s">
        <v>194</v>
      </c>
      <c r="C192" s="15">
        <v>98897</v>
      </c>
      <c r="D192" s="15"/>
      <c r="E192" s="15">
        <v>758062</v>
      </c>
      <c r="F192" s="15">
        <v>612460</v>
      </c>
      <c r="G192" s="15">
        <v>1469419</v>
      </c>
      <c r="H192" s="16">
        <v>152.86498655913979</v>
      </c>
      <c r="I192" s="16"/>
      <c r="J192" s="16">
        <v>1171.7356182795697</v>
      </c>
      <c r="K192" s="16">
        <v>946.67876344086017</v>
      </c>
      <c r="L192" s="16">
        <v>2271.27936827957</v>
      </c>
    </row>
    <row r="193" spans="1:12">
      <c r="A193" s="56">
        <v>56</v>
      </c>
      <c r="B193" s="57" t="s">
        <v>64</v>
      </c>
      <c r="C193" s="58">
        <v>413522</v>
      </c>
      <c r="D193" s="58">
        <v>0</v>
      </c>
      <c r="E193" s="58">
        <v>308941</v>
      </c>
      <c r="F193" s="58">
        <v>365080</v>
      </c>
      <c r="G193" s="58">
        <v>1087543</v>
      </c>
      <c r="H193" s="43">
        <v>639.18051075268806</v>
      </c>
      <c r="I193" s="43" t="s">
        <v>203</v>
      </c>
      <c r="J193" s="43">
        <v>477.52977150537629</v>
      </c>
      <c r="K193" s="43">
        <v>564.30376344086017</v>
      </c>
      <c r="L193" s="43">
        <v>1681.0140456989245</v>
      </c>
    </row>
    <row r="194" spans="1:12">
      <c r="A194" s="39"/>
      <c r="B194" s="13" t="s">
        <v>195</v>
      </c>
      <c r="C194" s="8">
        <v>413522</v>
      </c>
      <c r="D194" s="8"/>
      <c r="E194" s="8">
        <v>33983.51</v>
      </c>
      <c r="F194" s="8">
        <v>43809.599999999999</v>
      </c>
      <c r="G194" s="8">
        <v>491315.11</v>
      </c>
      <c r="H194" s="9">
        <v>639.18051075268806</v>
      </c>
      <c r="I194" s="9"/>
      <c r="J194" s="9">
        <v>52.528274865591399</v>
      </c>
      <c r="K194" s="9">
        <v>67.716451612903214</v>
      </c>
      <c r="L194" s="9">
        <v>759.42523723118268</v>
      </c>
    </row>
    <row r="195" spans="1:12">
      <c r="A195" s="64"/>
      <c r="B195" s="13" t="s">
        <v>202</v>
      </c>
      <c r="C195" s="65"/>
      <c r="D195" s="65"/>
      <c r="E195" s="65">
        <v>274957.49</v>
      </c>
      <c r="F195" s="65">
        <v>321270.40000000002</v>
      </c>
      <c r="G195" s="8">
        <v>596227.89</v>
      </c>
      <c r="H195" s="66"/>
      <c r="I195" s="66"/>
      <c r="J195" s="66">
        <v>425.00149663978488</v>
      </c>
      <c r="K195" s="66">
        <v>496.58731182795702</v>
      </c>
      <c r="L195" s="9">
        <v>921.58880846774196</v>
      </c>
    </row>
    <row r="196" spans="1:12">
      <c r="A196" s="33">
        <v>57</v>
      </c>
      <c r="B196" s="18" t="s">
        <v>65</v>
      </c>
      <c r="C196" s="19">
        <v>0</v>
      </c>
      <c r="D196" s="19">
        <v>2456099</v>
      </c>
      <c r="E196" s="19">
        <v>918624</v>
      </c>
      <c r="F196" s="19">
        <v>16626</v>
      </c>
      <c r="G196" s="19">
        <v>3391349</v>
      </c>
      <c r="H196" s="20" t="s">
        <v>203</v>
      </c>
      <c r="I196" s="20">
        <v>3796.3895833333331</v>
      </c>
      <c r="J196" s="20">
        <v>1419.9161290322579</v>
      </c>
      <c r="K196" s="20">
        <v>25.698790322580646</v>
      </c>
      <c r="L196" s="20">
        <v>5242.0045026881717</v>
      </c>
    </row>
    <row r="197" spans="1:12">
      <c r="A197" s="34"/>
      <c r="B197" s="21" t="s">
        <v>196</v>
      </c>
      <c r="C197" s="22"/>
      <c r="D197" s="22">
        <v>2456099</v>
      </c>
      <c r="E197" s="22">
        <v>918624</v>
      </c>
      <c r="F197" s="22">
        <v>16626</v>
      </c>
      <c r="G197" s="22">
        <v>3391349</v>
      </c>
      <c r="H197" s="23"/>
      <c r="I197" s="23">
        <v>3796.3895833333331</v>
      </c>
      <c r="J197" s="23">
        <v>1419.9161290322579</v>
      </c>
      <c r="K197" s="23">
        <v>25.698790322580646</v>
      </c>
      <c r="L197" s="23">
        <v>5242.0045026881717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16666526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4074897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94603257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44634423.001000002</v>
      </c>
      <c r="G198" s="61">
        <f>C198+D198+E198+F198</f>
        <v>159979103.00099999</v>
      </c>
      <c r="H198" s="62">
        <f>IF(C198/744*1.15=0,"0",C198/744*1.15)</f>
        <v>25761.4313172043</v>
      </c>
      <c r="I198" s="62">
        <f>IF(D198/744*1.15=0,"0",D198/744*1.15)</f>
        <v>6298.5639112903218</v>
      </c>
      <c r="J198" s="62">
        <f>IF(E198/744*1.15=0,"0",E198/744*1.15)</f>
        <v>146228.15262096774</v>
      </c>
      <c r="K198" s="62">
        <f>IF(F198/744*1.15=0,"0",F198/744*1.15)</f>
        <v>68991.37963864248</v>
      </c>
      <c r="L198" s="62">
        <f>H198+I198+J198+K198</f>
        <v>247279.52748810485</v>
      </c>
    </row>
    <row r="199" spans="1:12">
      <c r="C199" s="2" t="s">
        <v>69</v>
      </c>
    </row>
  </sheetData>
  <sheetProtection selectLockedCells="1" selectUnlockedCells="1"/>
  <mergeCells count="6">
    <mergeCell ref="C4:G5"/>
    <mergeCell ref="H4:L5"/>
    <mergeCell ref="B2:L2"/>
    <mergeCell ref="B1:L1"/>
    <mergeCell ref="A4:A6"/>
    <mergeCell ref="B4:B6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N89" sqref="N89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228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05" t="s">
        <v>9</v>
      </c>
      <c r="H6" s="105" t="s">
        <v>5</v>
      </c>
      <c r="I6" s="105" t="s">
        <v>6</v>
      </c>
      <c r="J6" s="105" t="s">
        <v>7</v>
      </c>
      <c r="K6" s="105" t="s">
        <v>8</v>
      </c>
      <c r="L6" s="105" t="s">
        <v>9</v>
      </c>
    </row>
    <row r="7" spans="1:13" s="76" customFormat="1">
      <c r="A7" s="73">
        <v>1</v>
      </c>
      <c r="B7" s="74" t="s">
        <v>10</v>
      </c>
      <c r="C7" s="75">
        <v>651588</v>
      </c>
      <c r="D7" s="75">
        <v>224920</v>
      </c>
      <c r="E7" s="75">
        <v>1794046</v>
      </c>
      <c r="F7" s="75">
        <v>468854</v>
      </c>
      <c r="G7" s="75">
        <f>SUM(C7:F7)</f>
        <v>3139408</v>
      </c>
      <c r="H7" s="20">
        <v>1007.1588709677418</v>
      </c>
      <c r="I7" s="20">
        <v>347.6586021505376</v>
      </c>
      <c r="J7" s="20">
        <v>2773.0549731182791</v>
      </c>
      <c r="K7" s="20">
        <v>724.70712365591385</v>
      </c>
      <c r="L7" s="20">
        <f>H7+I7+J7+K7</f>
        <v>4852.579569892473</v>
      </c>
    </row>
    <row r="8" spans="1:13" s="76" customFormat="1">
      <c r="A8" s="77"/>
      <c r="B8" s="78" t="s">
        <v>70</v>
      </c>
      <c r="C8" s="79">
        <v>651588</v>
      </c>
      <c r="D8" s="79">
        <v>224920</v>
      </c>
      <c r="E8" s="79">
        <v>1794046</v>
      </c>
      <c r="F8" s="79">
        <v>468854</v>
      </c>
      <c r="G8" s="79">
        <f t="shared" ref="G8:L8" si="0">G7</f>
        <v>3139408</v>
      </c>
      <c r="H8" s="79">
        <v>1007.1588709677418</v>
      </c>
      <c r="I8" s="79"/>
      <c r="J8" s="79">
        <v>2773.0549731182791</v>
      </c>
      <c r="K8" s="79">
        <v>724.70712365591385</v>
      </c>
      <c r="L8" s="79">
        <f t="shared" si="0"/>
        <v>4852.579569892473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73544</v>
      </c>
      <c r="F9" s="55">
        <v>189339</v>
      </c>
      <c r="G9" s="55">
        <f>SUM(C9:F9)</f>
        <v>262883</v>
      </c>
      <c r="H9" s="26" t="s">
        <v>203</v>
      </c>
      <c r="I9" s="26" t="s">
        <v>203</v>
      </c>
      <c r="J9" s="26">
        <v>113.67688172043009</v>
      </c>
      <c r="K9" s="26">
        <v>292.66108870967741</v>
      </c>
      <c r="L9" s="26">
        <f t="shared" ref="L9:L30" si="1">H9+I9+J9+K9</f>
        <v>406.33797043010748</v>
      </c>
    </row>
    <row r="10" spans="1:13" s="76" customFormat="1">
      <c r="A10" s="78"/>
      <c r="B10" s="78" t="s">
        <v>71</v>
      </c>
      <c r="C10" s="79"/>
      <c r="D10" s="79"/>
      <c r="E10" s="79">
        <v>4044.92</v>
      </c>
      <c r="F10" s="79">
        <v>94669.5</v>
      </c>
      <c r="G10" s="79">
        <f>E10+F10</f>
        <v>98714.42</v>
      </c>
      <c r="H10" s="79"/>
      <c r="I10" s="79"/>
      <c r="J10" s="79">
        <v>6.2522284946236555</v>
      </c>
      <c r="K10" s="79">
        <v>146.33054435483871</v>
      </c>
      <c r="L10" s="79">
        <f t="shared" si="1"/>
        <v>152.58277284946237</v>
      </c>
    </row>
    <row r="11" spans="1:13" s="76" customFormat="1">
      <c r="A11" s="78"/>
      <c r="B11" s="78" t="s">
        <v>72</v>
      </c>
      <c r="C11" s="79"/>
      <c r="D11" s="79"/>
      <c r="E11" s="79">
        <v>42655.519999999997</v>
      </c>
      <c r="F11" s="79">
        <v>92776.11</v>
      </c>
      <c r="G11" s="79">
        <f>E11+F11</f>
        <v>135431.63</v>
      </c>
      <c r="H11" s="79"/>
      <c r="I11" s="79"/>
      <c r="J11" s="79">
        <v>65.93259139784945</v>
      </c>
      <c r="K11" s="79">
        <v>143.40393346774192</v>
      </c>
      <c r="L11" s="79">
        <f t="shared" si="1"/>
        <v>209.33652486559137</v>
      </c>
    </row>
    <row r="12" spans="1:13" s="76" customFormat="1">
      <c r="A12" s="78"/>
      <c r="B12" s="78" t="s">
        <v>73</v>
      </c>
      <c r="C12" s="79"/>
      <c r="D12" s="79"/>
      <c r="E12" s="79">
        <v>8089.84</v>
      </c>
      <c r="F12" s="79">
        <v>1893.39</v>
      </c>
      <c r="G12" s="79">
        <f>E12+F12</f>
        <v>9983.23</v>
      </c>
      <c r="H12" s="79"/>
      <c r="I12" s="79"/>
      <c r="J12" s="79">
        <v>12.504456989247311</v>
      </c>
      <c r="K12" s="79">
        <v>2.926610887096774</v>
      </c>
      <c r="L12" s="79">
        <f t="shared" si="1"/>
        <v>15.431067876344084</v>
      </c>
    </row>
    <row r="13" spans="1:13" s="76" customFormat="1">
      <c r="A13" s="82"/>
      <c r="B13" s="82" t="s">
        <v>113</v>
      </c>
      <c r="C13" s="79"/>
      <c r="D13" s="79"/>
      <c r="E13" s="79">
        <v>18753.72</v>
      </c>
      <c r="F13" s="79"/>
      <c r="G13" s="79">
        <f>E13+F13</f>
        <v>18753.72</v>
      </c>
      <c r="H13" s="79"/>
      <c r="I13" s="79"/>
      <c r="J13" s="79">
        <v>28.987604838709675</v>
      </c>
      <c r="K13" s="79"/>
      <c r="L13" s="79">
        <f t="shared" si="1"/>
        <v>28.987604838709675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1175428</v>
      </c>
      <c r="F14" s="41">
        <v>1291211</v>
      </c>
      <c r="G14" s="41">
        <f>SUM(C14:F14)</f>
        <v>2466639</v>
      </c>
      <c r="H14" s="32" t="s">
        <v>203</v>
      </c>
      <c r="I14" s="32" t="s">
        <v>203</v>
      </c>
      <c r="J14" s="32">
        <v>1816.8577956989247</v>
      </c>
      <c r="K14" s="32">
        <v>1995.8234543010749</v>
      </c>
      <c r="L14" s="32">
        <f t="shared" si="1"/>
        <v>3812.6812499999996</v>
      </c>
    </row>
    <row r="15" spans="1:13" s="76" customFormat="1">
      <c r="A15" s="78"/>
      <c r="B15" s="78" t="s">
        <v>74</v>
      </c>
      <c r="C15" s="79"/>
      <c r="D15" s="79"/>
      <c r="E15" s="79">
        <v>1175428</v>
      </c>
      <c r="F15" s="79">
        <v>1291211</v>
      </c>
      <c r="G15" s="79">
        <f>F15+E15</f>
        <v>2466639</v>
      </c>
      <c r="H15" s="79"/>
      <c r="I15" s="79"/>
      <c r="J15" s="79">
        <v>1816.8577956989247</v>
      </c>
      <c r="K15" s="79">
        <v>1995.8234543010749</v>
      </c>
      <c r="L15" s="79">
        <f t="shared" si="1"/>
        <v>3812.6812499999996</v>
      </c>
    </row>
    <row r="16" spans="1:13" s="76" customFormat="1">
      <c r="A16" s="83">
        <v>4</v>
      </c>
      <c r="B16" s="84" t="s">
        <v>13</v>
      </c>
      <c r="C16" s="41">
        <v>326168</v>
      </c>
      <c r="D16" s="41">
        <v>0</v>
      </c>
      <c r="E16" s="41">
        <v>1116741</v>
      </c>
      <c r="F16" s="41">
        <v>507220</v>
      </c>
      <c r="G16" s="41">
        <f>SUM(C16:F16)</f>
        <v>1950129</v>
      </c>
      <c r="H16" s="32">
        <v>504.15752688172034</v>
      </c>
      <c r="I16" s="32" t="s">
        <v>203</v>
      </c>
      <c r="J16" s="32">
        <v>1726.1453629032255</v>
      </c>
      <c r="K16" s="32">
        <v>784.00940860215053</v>
      </c>
      <c r="L16" s="32">
        <f t="shared" si="1"/>
        <v>3014.3122983870962</v>
      </c>
    </row>
    <row r="17" spans="1:12" s="76" customFormat="1">
      <c r="A17" s="78"/>
      <c r="B17" s="78" t="s">
        <v>80</v>
      </c>
      <c r="C17" s="79">
        <v>326168</v>
      </c>
      <c r="D17" s="79"/>
      <c r="E17" s="79">
        <v>110672</v>
      </c>
      <c r="F17" s="79">
        <v>82614</v>
      </c>
      <c r="G17" s="79">
        <f>SUM(C17:F17)</f>
        <v>519454</v>
      </c>
      <c r="H17" s="79">
        <v>504.15752688172034</v>
      </c>
      <c r="I17" s="79"/>
      <c r="J17" s="79">
        <v>171.06559139784946</v>
      </c>
      <c r="K17" s="79">
        <v>127.69637096774193</v>
      </c>
      <c r="L17" s="79">
        <f t="shared" si="1"/>
        <v>802.91948924731173</v>
      </c>
    </row>
    <row r="18" spans="1:12" s="76" customFormat="1">
      <c r="A18" s="78"/>
      <c r="B18" s="78" t="s">
        <v>81</v>
      </c>
      <c r="C18" s="79"/>
      <c r="D18" s="79"/>
      <c r="E18" s="79">
        <v>1006069</v>
      </c>
      <c r="F18" s="79">
        <v>424606</v>
      </c>
      <c r="G18" s="79">
        <f t="shared" ref="G18:G30" si="2">SUM(C18:F18)</f>
        <v>1430675</v>
      </c>
      <c r="H18" s="79"/>
      <c r="I18" s="79"/>
      <c r="J18" s="79">
        <v>1555.0797715053761</v>
      </c>
      <c r="K18" s="79">
        <v>656.3130376344086</v>
      </c>
      <c r="L18" s="79">
        <f t="shared" si="1"/>
        <v>2211.3928091397847</v>
      </c>
    </row>
    <row r="19" spans="1:12" s="76" customFormat="1">
      <c r="A19" s="83">
        <v>5</v>
      </c>
      <c r="B19" s="84" t="s">
        <v>14</v>
      </c>
      <c r="C19" s="41">
        <v>296514</v>
      </c>
      <c r="D19" s="41">
        <v>159682</v>
      </c>
      <c r="E19" s="41">
        <v>5028441</v>
      </c>
      <c r="F19" s="41">
        <v>2139408</v>
      </c>
      <c r="G19" s="41">
        <f t="shared" si="2"/>
        <v>7624045</v>
      </c>
      <c r="H19" s="32">
        <v>458.32137096774193</v>
      </c>
      <c r="I19" s="32">
        <v>246.82029569892472</v>
      </c>
      <c r="J19" s="32">
        <v>7772.4558467741927</v>
      </c>
      <c r="K19" s="32">
        <v>3306.88064516129</v>
      </c>
      <c r="L19" s="32">
        <f t="shared" si="1"/>
        <v>11784.478158602149</v>
      </c>
    </row>
    <row r="20" spans="1:12" s="76" customFormat="1">
      <c r="A20" s="78"/>
      <c r="B20" s="78" t="s">
        <v>78</v>
      </c>
      <c r="C20" s="79">
        <v>296514</v>
      </c>
      <c r="D20" s="79">
        <v>159682</v>
      </c>
      <c r="E20" s="79">
        <v>1609101</v>
      </c>
      <c r="F20" s="79">
        <v>128365</v>
      </c>
      <c r="G20" s="79">
        <f t="shared" si="2"/>
        <v>2193662</v>
      </c>
      <c r="H20" s="79">
        <v>458.32137096774193</v>
      </c>
      <c r="I20" s="79">
        <v>246.82029569892472</v>
      </c>
      <c r="J20" s="79">
        <v>2487.1856854838707</v>
      </c>
      <c r="K20" s="79">
        <v>198.41364247311827</v>
      </c>
      <c r="L20" s="79">
        <f t="shared" si="1"/>
        <v>3390.7409946236553</v>
      </c>
    </row>
    <row r="21" spans="1:12" s="76" customFormat="1">
      <c r="A21" s="78"/>
      <c r="B21" s="78" t="s">
        <v>79</v>
      </c>
      <c r="C21" s="79"/>
      <c r="D21" s="79"/>
      <c r="E21" s="79">
        <v>1458248</v>
      </c>
      <c r="F21" s="79">
        <v>1112492</v>
      </c>
      <c r="G21" s="79">
        <f t="shared" si="2"/>
        <v>2570740</v>
      </c>
      <c r="H21" s="79"/>
      <c r="I21" s="79"/>
      <c r="J21" s="79">
        <v>2254.0123655913976</v>
      </c>
      <c r="K21" s="79">
        <v>1719.5776881720428</v>
      </c>
      <c r="L21" s="79">
        <f t="shared" si="1"/>
        <v>3973.5900537634407</v>
      </c>
    </row>
    <row r="22" spans="1:12" s="76" customFormat="1">
      <c r="A22" s="78"/>
      <c r="B22" s="78" t="s">
        <v>75</v>
      </c>
      <c r="C22" s="79"/>
      <c r="D22" s="79"/>
      <c r="E22" s="79">
        <v>1659386</v>
      </c>
      <c r="F22" s="79">
        <v>577640</v>
      </c>
      <c r="G22" s="79">
        <f t="shared" si="2"/>
        <v>2237026</v>
      </c>
      <c r="H22" s="79"/>
      <c r="I22" s="79"/>
      <c r="J22" s="79">
        <v>2564.9111559139783</v>
      </c>
      <c r="K22" s="79">
        <v>892.85752688172033</v>
      </c>
      <c r="L22" s="79">
        <f t="shared" si="1"/>
        <v>3457.7686827956986</v>
      </c>
    </row>
    <row r="23" spans="1:12" s="76" customFormat="1">
      <c r="A23" s="78"/>
      <c r="B23" s="78" t="s">
        <v>76</v>
      </c>
      <c r="C23" s="79"/>
      <c r="D23" s="79"/>
      <c r="E23" s="79">
        <v>301706</v>
      </c>
      <c r="F23" s="79">
        <v>320911</v>
      </c>
      <c r="G23" s="79">
        <f t="shared" si="2"/>
        <v>622617</v>
      </c>
      <c r="H23" s="79"/>
      <c r="I23" s="79"/>
      <c r="J23" s="79">
        <v>466.34663978494621</v>
      </c>
      <c r="K23" s="79">
        <v>496.03178763440854</v>
      </c>
      <c r="L23" s="79">
        <f t="shared" si="1"/>
        <v>962.37842741935469</v>
      </c>
    </row>
    <row r="24" spans="1:12" s="76" customFormat="1" ht="15.75" customHeight="1">
      <c r="A24" s="83">
        <v>6</v>
      </c>
      <c r="B24" s="84" t="s">
        <v>15</v>
      </c>
      <c r="C24" s="41">
        <v>8286</v>
      </c>
      <c r="D24" s="41">
        <v>0</v>
      </c>
      <c r="E24" s="41">
        <v>946747</v>
      </c>
      <c r="F24" s="41">
        <v>851009</v>
      </c>
      <c r="G24" s="41">
        <f t="shared" si="2"/>
        <v>1806042</v>
      </c>
      <c r="H24" s="32">
        <v>12.80766129032258</v>
      </c>
      <c r="I24" s="32" t="s">
        <v>203</v>
      </c>
      <c r="J24" s="32">
        <v>1463.3858198924731</v>
      </c>
      <c r="K24" s="32">
        <v>1315.4036962365592</v>
      </c>
      <c r="L24" s="32">
        <f t="shared" si="1"/>
        <v>2791.5971774193549</v>
      </c>
    </row>
    <row r="25" spans="1:12" s="76" customFormat="1">
      <c r="A25" s="78"/>
      <c r="B25" s="78" t="s">
        <v>83</v>
      </c>
      <c r="C25" s="79">
        <v>8286</v>
      </c>
      <c r="D25" s="79"/>
      <c r="E25" s="79">
        <v>44497.108999999997</v>
      </c>
      <c r="F25" s="79">
        <v>59570.630000000005</v>
      </c>
      <c r="G25" s="79">
        <f t="shared" si="2"/>
        <v>112353.739</v>
      </c>
      <c r="H25" s="79">
        <v>12.80766129032258</v>
      </c>
      <c r="I25" s="79"/>
      <c r="J25" s="79">
        <v>68.779133534946226</v>
      </c>
      <c r="K25" s="79">
        <v>92.07825873655915</v>
      </c>
      <c r="L25" s="79">
        <f t="shared" si="1"/>
        <v>173.66505356182796</v>
      </c>
    </row>
    <row r="26" spans="1:12" s="76" customFormat="1">
      <c r="A26" s="78"/>
      <c r="B26" s="78" t="s">
        <v>82</v>
      </c>
      <c r="C26" s="79"/>
      <c r="D26" s="79"/>
      <c r="E26" s="79">
        <v>319053.739</v>
      </c>
      <c r="F26" s="79">
        <v>228070.41200000001</v>
      </c>
      <c r="G26" s="79">
        <f t="shared" si="2"/>
        <v>547124.15100000007</v>
      </c>
      <c r="H26" s="79"/>
      <c r="I26" s="79"/>
      <c r="J26" s="79">
        <v>493.16102130376339</v>
      </c>
      <c r="K26" s="79">
        <v>352.52819059139784</v>
      </c>
      <c r="L26" s="79">
        <f t="shared" si="1"/>
        <v>845.68921189516118</v>
      </c>
    </row>
    <row r="27" spans="1:12" s="76" customFormat="1">
      <c r="A27" s="78"/>
      <c r="B27" s="78" t="s">
        <v>84</v>
      </c>
      <c r="C27" s="79"/>
      <c r="D27" s="79"/>
      <c r="E27" s="79">
        <v>53017.832000000002</v>
      </c>
      <c r="F27" s="79">
        <v>28934.306</v>
      </c>
      <c r="G27" s="79">
        <f t="shared" si="2"/>
        <v>81952.138000000006</v>
      </c>
      <c r="H27" s="79"/>
      <c r="I27" s="79"/>
      <c r="J27" s="79">
        <v>81.949605913978502</v>
      </c>
      <c r="K27" s="79">
        <v>44.72372567204301</v>
      </c>
      <c r="L27" s="79">
        <f t="shared" si="1"/>
        <v>126.6733315860215</v>
      </c>
    </row>
    <row r="28" spans="1:12" s="76" customFormat="1">
      <c r="A28" s="78"/>
      <c r="B28" s="78" t="s">
        <v>85</v>
      </c>
      <c r="C28" s="79"/>
      <c r="D28" s="79"/>
      <c r="E28" s="79">
        <v>16094.699000000001</v>
      </c>
      <c r="F28" s="79">
        <v>20424.216</v>
      </c>
      <c r="G28" s="79">
        <f t="shared" si="2"/>
        <v>36518.915000000001</v>
      </c>
      <c r="H28" s="79"/>
      <c r="I28" s="79"/>
      <c r="J28" s="79">
        <v>24.877558938172044</v>
      </c>
      <c r="K28" s="79">
        <v>31.569688709677415</v>
      </c>
      <c r="L28" s="79">
        <f t="shared" si="1"/>
        <v>56.447247647849458</v>
      </c>
    </row>
    <row r="29" spans="1:12" s="76" customFormat="1">
      <c r="A29" s="78"/>
      <c r="B29" s="78" t="s">
        <v>86</v>
      </c>
      <c r="C29" s="79"/>
      <c r="D29" s="79"/>
      <c r="E29" s="79">
        <v>514083.62099999993</v>
      </c>
      <c r="F29" s="79">
        <v>514009.43599999999</v>
      </c>
      <c r="G29" s="79">
        <f t="shared" si="2"/>
        <v>1028093.0569999999</v>
      </c>
      <c r="H29" s="79"/>
      <c r="I29" s="79"/>
      <c r="J29" s="79">
        <v>794.61850020161273</v>
      </c>
      <c r="K29" s="79">
        <v>794.50383252688164</v>
      </c>
      <c r="L29" s="79">
        <f t="shared" si="1"/>
        <v>1589.1223327284943</v>
      </c>
    </row>
    <row r="30" spans="1:12" s="76" customFormat="1">
      <c r="A30" s="83">
        <v>8</v>
      </c>
      <c r="B30" s="84" t="s">
        <v>16</v>
      </c>
      <c r="C30" s="41">
        <v>833511</v>
      </c>
      <c r="D30" s="41">
        <v>0</v>
      </c>
      <c r="E30" s="41">
        <v>1922797.9999999998</v>
      </c>
      <c r="F30" s="41">
        <v>1558019</v>
      </c>
      <c r="G30" s="41">
        <f t="shared" si="2"/>
        <v>4314328</v>
      </c>
      <c r="H30" s="32">
        <v>1288.3570564516128</v>
      </c>
      <c r="I30" s="32" t="s">
        <v>203</v>
      </c>
      <c r="J30" s="32">
        <v>2972.0668010752684</v>
      </c>
      <c r="K30" s="32">
        <v>2408.2282930107522</v>
      </c>
      <c r="L30" s="32">
        <f t="shared" si="1"/>
        <v>6668.6521505376331</v>
      </c>
    </row>
    <row r="31" spans="1:12" s="76" customFormat="1">
      <c r="A31" s="78"/>
      <c r="B31" s="78" t="s">
        <v>87</v>
      </c>
      <c r="C31" s="79">
        <v>833511</v>
      </c>
      <c r="D31" s="79">
        <v>0</v>
      </c>
      <c r="E31" s="79">
        <v>1922797.9999999998</v>
      </c>
      <c r="F31" s="79">
        <v>1558019</v>
      </c>
      <c r="G31" s="79">
        <f t="shared" ref="G31:L31" si="3">G30</f>
        <v>4314328</v>
      </c>
      <c r="H31" s="79">
        <v>1288.3570564516128</v>
      </c>
      <c r="I31" s="79"/>
      <c r="J31" s="79">
        <v>2972.0668010752684</v>
      </c>
      <c r="K31" s="79">
        <v>2408.2282930107522</v>
      </c>
      <c r="L31" s="79">
        <f t="shared" si="3"/>
        <v>6668.6521505376331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1702317</v>
      </c>
      <c r="F32" s="41">
        <v>604928</v>
      </c>
      <c r="G32" s="41">
        <f>SUM(C32:F32)</f>
        <v>2307245</v>
      </c>
      <c r="H32" s="32" t="s">
        <v>203</v>
      </c>
      <c r="I32" s="32" t="s">
        <v>203</v>
      </c>
      <c r="J32" s="32">
        <v>2631.269556451613</v>
      </c>
      <c r="K32" s="32">
        <v>935.03655913978491</v>
      </c>
      <c r="L32" s="32">
        <f>H32+I32+J32+K32</f>
        <v>3566.3061155913979</v>
      </c>
    </row>
    <row r="33" spans="1:12" s="76" customFormat="1">
      <c r="A33" s="78"/>
      <c r="B33" s="78" t="s">
        <v>88</v>
      </c>
      <c r="C33" s="79"/>
      <c r="D33" s="79"/>
      <c r="E33" s="79">
        <v>1702317</v>
      </c>
      <c r="F33" s="79">
        <v>604928</v>
      </c>
      <c r="G33" s="79">
        <f>G32</f>
        <v>2307245</v>
      </c>
      <c r="H33" s="79"/>
      <c r="I33" s="79"/>
      <c r="J33" s="79">
        <v>2631.269556451613</v>
      </c>
      <c r="K33" s="79">
        <v>935.03655913978491</v>
      </c>
      <c r="L33" s="79">
        <f>K33+J33</f>
        <v>3566.3061155913979</v>
      </c>
    </row>
    <row r="34" spans="1:12" s="76" customFormat="1">
      <c r="A34" s="83">
        <v>10</v>
      </c>
      <c r="B34" s="84" t="s">
        <v>18</v>
      </c>
      <c r="C34" s="41">
        <v>1437427</v>
      </c>
      <c r="D34" s="41">
        <v>518224</v>
      </c>
      <c r="E34" s="41">
        <v>1784299</v>
      </c>
      <c r="F34" s="41">
        <v>829138</v>
      </c>
      <c r="G34" s="41">
        <f t="shared" ref="G34:G39" si="4">SUM(C34:F34)</f>
        <v>4569088</v>
      </c>
      <c r="H34" s="32">
        <v>2221.8293682795697</v>
      </c>
      <c r="I34" s="32">
        <v>801.01827956989234</v>
      </c>
      <c r="J34" s="32">
        <v>2757.9890456989247</v>
      </c>
      <c r="K34" s="32">
        <v>1281.5977150537635</v>
      </c>
      <c r="L34" s="32">
        <f t="shared" ref="L34:L74" si="5">H34+I34+J34+K34</f>
        <v>7062.4344086021501</v>
      </c>
    </row>
    <row r="35" spans="1:12" s="76" customFormat="1">
      <c r="A35" s="78"/>
      <c r="B35" s="78" t="s">
        <v>93</v>
      </c>
      <c r="C35" s="79">
        <v>1437427</v>
      </c>
      <c r="D35" s="79">
        <v>518224</v>
      </c>
      <c r="E35" s="79">
        <v>1784299</v>
      </c>
      <c r="F35" s="79">
        <v>829138</v>
      </c>
      <c r="G35" s="79">
        <f>SUM(C35:F35)</f>
        <v>4569088</v>
      </c>
      <c r="H35" s="79"/>
      <c r="I35" s="79"/>
      <c r="J35" s="79">
        <v>2757.9890456989247</v>
      </c>
      <c r="K35" s="79">
        <v>1281.5977150537635</v>
      </c>
      <c r="L35" s="79">
        <f t="shared" si="5"/>
        <v>4039.586760752688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si="4"/>
        <v>0</v>
      </c>
      <c r="H36" s="79"/>
      <c r="I36" s="79"/>
      <c r="J36" s="85" t="s">
        <v>203</v>
      </c>
      <c r="K36" s="79" t="s">
        <v>203</v>
      </c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4"/>
        <v>0</v>
      </c>
      <c r="H37" s="79"/>
      <c r="I37" s="79"/>
      <c r="J37" s="79" t="s">
        <v>203</v>
      </c>
      <c r="K37" s="79" t="s">
        <v>203</v>
      </c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4"/>
        <v>0</v>
      </c>
      <c r="H38" s="79"/>
      <c r="I38" s="79"/>
      <c r="J38" s="79" t="s">
        <v>203</v>
      </c>
      <c r="K38" s="79" t="s">
        <v>203</v>
      </c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4"/>
        <v>0</v>
      </c>
      <c r="H39" s="79"/>
      <c r="I39" s="79"/>
      <c r="J39" s="79" t="s">
        <v>203</v>
      </c>
      <c r="K39" s="79" t="s">
        <v>203</v>
      </c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10484</v>
      </c>
      <c r="D41" s="41">
        <v>48596</v>
      </c>
      <c r="E41" s="41">
        <v>912924</v>
      </c>
      <c r="F41" s="41">
        <v>1370859</v>
      </c>
      <c r="G41" s="41">
        <f>SUM(C41:F41)</f>
        <v>2342863</v>
      </c>
      <c r="H41" s="32">
        <v>16.205107526881719</v>
      </c>
      <c r="I41" s="32">
        <v>75.114784946236554</v>
      </c>
      <c r="J41" s="32">
        <v>1411.1056451612901</v>
      </c>
      <c r="K41" s="32">
        <v>2118.9352822580645</v>
      </c>
      <c r="L41" s="32">
        <f t="shared" si="5"/>
        <v>3621.360819892473</v>
      </c>
    </row>
    <row r="42" spans="1:12" s="76" customFormat="1">
      <c r="A42" s="78"/>
      <c r="B42" s="78" t="s">
        <v>94</v>
      </c>
      <c r="C42" s="79">
        <v>10484</v>
      </c>
      <c r="D42" s="79">
        <v>48596</v>
      </c>
      <c r="E42" s="79">
        <v>912924</v>
      </c>
      <c r="F42" s="79">
        <v>1370859</v>
      </c>
      <c r="G42" s="79">
        <f>C42+D42+E42+F42</f>
        <v>2342863</v>
      </c>
      <c r="H42" s="79"/>
      <c r="I42" s="79">
        <v>75.114784946236554</v>
      </c>
      <c r="J42" s="79">
        <v>1411.1056451612901</v>
      </c>
      <c r="K42" s="79">
        <v>2118.9352822580645</v>
      </c>
      <c r="L42" s="79">
        <f t="shared" si="5"/>
        <v>3605.1557123655912</v>
      </c>
    </row>
    <row r="43" spans="1:12" s="76" customFormat="1">
      <c r="A43" s="83">
        <v>12</v>
      </c>
      <c r="B43" s="84" t="s">
        <v>20</v>
      </c>
      <c r="C43" s="41">
        <v>6534761</v>
      </c>
      <c r="D43" s="41">
        <v>1710723</v>
      </c>
      <c r="E43" s="41">
        <v>22430247</v>
      </c>
      <c r="F43" s="41">
        <v>4516383</v>
      </c>
      <c r="G43" s="41">
        <f t="shared" ref="G43:G48" si="6">SUM(C43:F43)</f>
        <v>35192114</v>
      </c>
      <c r="H43" s="42">
        <v>10100.773051075268</v>
      </c>
      <c r="I43" s="42">
        <v>2644.2627016129031</v>
      </c>
      <c r="J43" s="32">
        <v>34670.408669354831</v>
      </c>
      <c r="K43" s="32">
        <v>6980.9683467741934</v>
      </c>
      <c r="L43" s="32">
        <f t="shared" si="5"/>
        <v>54396.412768817194</v>
      </c>
    </row>
    <row r="44" spans="1:12" s="86" customFormat="1" ht="16.5" customHeight="1">
      <c r="A44" s="82"/>
      <c r="B44" s="82" t="s">
        <v>95</v>
      </c>
      <c r="C44" s="79">
        <v>6534761</v>
      </c>
      <c r="D44" s="79">
        <v>1710723</v>
      </c>
      <c r="E44" s="79">
        <v>22398105</v>
      </c>
      <c r="F44" s="79">
        <v>4506659</v>
      </c>
      <c r="G44" s="79">
        <f>G43-G45</f>
        <v>35150248</v>
      </c>
      <c r="H44" s="79">
        <v>10100.773051075268</v>
      </c>
      <c r="I44" s="79">
        <v>2644.2627016129031</v>
      </c>
      <c r="J44" s="79">
        <v>34620.726814516129</v>
      </c>
      <c r="K44" s="79">
        <v>6965.9379704301064</v>
      </c>
      <c r="L44" s="79">
        <f t="shared" si="5"/>
        <v>54331.700537634402</v>
      </c>
    </row>
    <row r="45" spans="1:12" s="76" customFormat="1">
      <c r="A45" s="82"/>
      <c r="B45" s="82" t="s">
        <v>97</v>
      </c>
      <c r="C45" s="79"/>
      <c r="D45" s="79"/>
      <c r="E45" s="79">
        <v>32142</v>
      </c>
      <c r="F45" s="79">
        <v>9724</v>
      </c>
      <c r="G45" s="79">
        <f t="shared" si="6"/>
        <v>41866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96703</v>
      </c>
      <c r="G46" s="87">
        <f t="shared" si="6"/>
        <v>96703</v>
      </c>
      <c r="H46" s="88" t="s">
        <v>203</v>
      </c>
      <c r="I46" s="88" t="s">
        <v>203</v>
      </c>
      <c r="J46" s="88" t="s">
        <v>203</v>
      </c>
      <c r="K46" s="88">
        <v>149.47372311827954</v>
      </c>
      <c r="L46" s="88">
        <f>H46+I46+J46+K46</f>
        <v>149.47372311827954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96703</v>
      </c>
      <c r="G47" s="79">
        <f>G46</f>
        <v>96703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822073</v>
      </c>
      <c r="F48" s="41">
        <v>526443</v>
      </c>
      <c r="G48" s="41">
        <f t="shared" si="6"/>
        <v>1348516</v>
      </c>
      <c r="H48" s="42" t="s">
        <v>203</v>
      </c>
      <c r="I48" s="42" t="s">
        <v>203</v>
      </c>
      <c r="J48" s="32">
        <v>1270.6773521505374</v>
      </c>
      <c r="K48" s="32">
        <v>813.722379032258</v>
      </c>
      <c r="L48" s="32">
        <f>H48+I48+J48+K48</f>
        <v>2084.3997311827952</v>
      </c>
    </row>
    <row r="49" spans="1:12" s="76" customFormat="1">
      <c r="A49" s="82"/>
      <c r="B49" s="82" t="s">
        <v>98</v>
      </c>
      <c r="C49" s="79"/>
      <c r="D49" s="79"/>
      <c r="E49" s="79">
        <v>822073</v>
      </c>
      <c r="F49" s="79">
        <v>526443</v>
      </c>
      <c r="G49" s="79">
        <f t="shared" ref="G49" si="7">G48</f>
        <v>1348516</v>
      </c>
      <c r="H49" s="79"/>
      <c r="I49" s="79"/>
      <c r="J49" s="79">
        <v>1270.6773521505374</v>
      </c>
      <c r="K49" s="79">
        <v>813.722379032258</v>
      </c>
      <c r="L49" s="79">
        <f t="shared" si="5"/>
        <v>2084.3997311827952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2149776</v>
      </c>
      <c r="F50" s="41">
        <v>469907</v>
      </c>
      <c r="G50" s="41">
        <f t="shared" ref="G50:G57" si="8">SUM(C50:F50)</f>
        <v>2619683</v>
      </c>
      <c r="H50" s="32" t="s">
        <v>203</v>
      </c>
      <c r="I50" s="32" t="s">
        <v>203</v>
      </c>
      <c r="J50" s="32">
        <v>3322.9064516129029</v>
      </c>
      <c r="K50" s="32">
        <v>726.33474462365587</v>
      </c>
      <c r="L50" s="32">
        <f>H50+I50+J50+K50</f>
        <v>4049.2411962365586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859910</v>
      </c>
      <c r="F51" s="79">
        <v>14097</v>
      </c>
      <c r="G51" s="79">
        <f t="shared" si="8"/>
        <v>874007</v>
      </c>
      <c r="H51" s="79"/>
      <c r="I51" s="79"/>
      <c r="J51" s="79">
        <v>1329.1619623655913</v>
      </c>
      <c r="K51" s="79">
        <v>21.789717741935483</v>
      </c>
      <c r="L51" s="79">
        <f t="shared" si="5"/>
        <v>1350.9516801075267</v>
      </c>
    </row>
    <row r="52" spans="1:12" s="76" customFormat="1">
      <c r="A52" s="82"/>
      <c r="B52" s="82" t="s">
        <v>99</v>
      </c>
      <c r="C52" s="79"/>
      <c r="D52" s="79"/>
      <c r="E52" s="79">
        <v>214978</v>
      </c>
      <c r="F52" s="79">
        <v>328935</v>
      </c>
      <c r="G52" s="79">
        <f t="shared" si="8"/>
        <v>543913</v>
      </c>
      <c r="H52" s="79"/>
      <c r="I52" s="79"/>
      <c r="J52" s="79">
        <v>332</v>
      </c>
      <c r="K52" s="79">
        <v>508.54502688172033</v>
      </c>
      <c r="L52" s="79">
        <f t="shared" si="5"/>
        <v>840.54502688172033</v>
      </c>
    </row>
    <row r="53" spans="1:12" s="76" customFormat="1">
      <c r="A53" s="82"/>
      <c r="B53" s="82" t="s">
        <v>103</v>
      </c>
      <c r="C53" s="79"/>
      <c r="D53" s="79"/>
      <c r="E53" s="79">
        <v>171982</v>
      </c>
      <c r="F53" s="79">
        <v>126875</v>
      </c>
      <c r="G53" s="79">
        <f t="shared" si="8"/>
        <v>298857</v>
      </c>
      <c r="H53" s="79"/>
      <c r="I53" s="79"/>
      <c r="J53" s="79">
        <v>266</v>
      </c>
      <c r="K53" s="79">
        <v>196</v>
      </c>
      <c r="L53" s="79">
        <f t="shared" si="5"/>
        <v>462</v>
      </c>
    </row>
    <row r="54" spans="1:12" s="76" customFormat="1">
      <c r="A54" s="82"/>
      <c r="B54" s="82" t="s">
        <v>100</v>
      </c>
      <c r="C54" s="79"/>
      <c r="D54" s="79"/>
      <c r="E54" s="79">
        <v>644933</v>
      </c>
      <c r="F54" s="79">
        <v>0</v>
      </c>
      <c r="G54" s="79">
        <f t="shared" si="8"/>
        <v>644933</v>
      </c>
      <c r="H54" s="79"/>
      <c r="I54" s="79"/>
      <c r="J54" s="79">
        <v>997</v>
      </c>
      <c r="K54" s="79">
        <v>0</v>
      </c>
      <c r="L54" s="79">
        <f t="shared" si="5"/>
        <v>997</v>
      </c>
    </row>
    <row r="55" spans="1:12" s="76" customFormat="1">
      <c r="A55" s="82"/>
      <c r="B55" s="82" t="s">
        <v>104</v>
      </c>
      <c r="C55" s="79"/>
      <c r="D55" s="79"/>
      <c r="E55" s="79">
        <v>107489</v>
      </c>
      <c r="F55" s="79">
        <v>0</v>
      </c>
      <c r="G55" s="79">
        <f t="shared" si="8"/>
        <v>107489</v>
      </c>
      <c r="H55" s="79"/>
      <c r="I55" s="79"/>
      <c r="J55" s="79">
        <v>166</v>
      </c>
      <c r="K55" s="79">
        <v>0</v>
      </c>
      <c r="L55" s="79">
        <f t="shared" si="5"/>
        <v>166</v>
      </c>
    </row>
    <row r="56" spans="1:12" s="76" customFormat="1">
      <c r="A56" s="82"/>
      <c r="B56" s="82" t="s">
        <v>101</v>
      </c>
      <c r="C56" s="79"/>
      <c r="D56" s="79"/>
      <c r="E56" s="79">
        <v>150484</v>
      </c>
      <c r="F56" s="79">
        <v>0</v>
      </c>
      <c r="G56" s="79">
        <f t="shared" si="8"/>
        <v>150484</v>
      </c>
      <c r="H56" s="79"/>
      <c r="I56" s="79"/>
      <c r="J56" s="79">
        <v>233</v>
      </c>
      <c r="K56" s="79">
        <v>0</v>
      </c>
      <c r="L56" s="79">
        <f t="shared" si="5"/>
        <v>233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136344</v>
      </c>
      <c r="F57" s="55">
        <v>337395</v>
      </c>
      <c r="G57" s="55">
        <f t="shared" si="8"/>
        <v>473739</v>
      </c>
      <c r="H57" s="26" t="s">
        <v>203</v>
      </c>
      <c r="I57" s="26" t="s">
        <v>203</v>
      </c>
      <c r="J57" s="26">
        <v>210.74677419354836</v>
      </c>
      <c r="K57" s="26">
        <v>521.51108870967744</v>
      </c>
      <c r="L57" s="44">
        <f>H57+I57+J57+K57</f>
        <v>732.25786290322583</v>
      </c>
    </row>
    <row r="58" spans="1:12" s="76" customFormat="1">
      <c r="A58" s="82"/>
      <c r="B58" s="82" t="s">
        <v>105</v>
      </c>
      <c r="C58" s="79"/>
      <c r="D58" s="79"/>
      <c r="E58" s="79">
        <v>136344</v>
      </c>
      <c r="F58" s="79">
        <v>337395</v>
      </c>
      <c r="G58" s="79">
        <f>G57</f>
        <v>473739</v>
      </c>
      <c r="H58" s="79"/>
      <c r="I58" s="79"/>
      <c r="J58" s="79">
        <v>210.74677419354836</v>
      </c>
      <c r="K58" s="79">
        <v>521.51108870967744</v>
      </c>
      <c r="L58" s="79">
        <f t="shared" si="5"/>
        <v>732.25786290322583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747119</v>
      </c>
      <c r="F59" s="41">
        <v>364315</v>
      </c>
      <c r="G59" s="41">
        <f>SUM(C59:F59)</f>
        <v>1111434</v>
      </c>
      <c r="H59" s="32" t="s">
        <v>203</v>
      </c>
      <c r="I59" s="32" t="s">
        <v>203</v>
      </c>
      <c r="J59" s="32">
        <v>1154.8210349462365</v>
      </c>
      <c r="K59" s="32">
        <v>563.12130376344078</v>
      </c>
      <c r="L59" s="32">
        <f>H59+I59+J59+K59</f>
        <v>1717.9423387096772</v>
      </c>
    </row>
    <row r="60" spans="1:12" s="76" customFormat="1">
      <c r="A60" s="82"/>
      <c r="B60" s="78" t="s">
        <v>106</v>
      </c>
      <c r="C60" s="79"/>
      <c r="D60" s="79"/>
      <c r="E60" s="79">
        <v>747119</v>
      </c>
      <c r="F60" s="79">
        <v>364315</v>
      </c>
      <c r="G60" s="79">
        <f>G59</f>
        <v>1111434</v>
      </c>
      <c r="H60" s="79"/>
      <c r="I60" s="79"/>
      <c r="J60" s="79">
        <v>1154.8210349462365</v>
      </c>
      <c r="K60" s="79">
        <v>563.12130376344078</v>
      </c>
      <c r="L60" s="79">
        <f t="shared" si="5"/>
        <v>1717.9423387096772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671455</v>
      </c>
      <c r="F61" s="41">
        <v>596497</v>
      </c>
      <c r="G61" s="41">
        <f>SUM(C61:F61)</f>
        <v>1267952</v>
      </c>
      <c r="H61" s="32" t="s">
        <v>203</v>
      </c>
      <c r="I61" s="32" t="s">
        <v>203</v>
      </c>
      <c r="J61" s="32">
        <v>1037.8672715053763</v>
      </c>
      <c r="K61" s="32">
        <v>922.00477150537631</v>
      </c>
      <c r="L61" s="32">
        <f>H61+I61+J61+K61</f>
        <v>1959.8720430107526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671455</v>
      </c>
      <c r="F62" s="79">
        <v>596497</v>
      </c>
      <c r="G62" s="79">
        <f>G61</f>
        <v>1267952</v>
      </c>
      <c r="H62" s="79"/>
      <c r="I62" s="79"/>
      <c r="J62" s="79">
        <v>1037.8672715053763</v>
      </c>
      <c r="K62" s="79">
        <v>922.00477150537631</v>
      </c>
      <c r="L62" s="79">
        <f t="shared" si="5"/>
        <v>1959.8720430107526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2438648</v>
      </c>
      <c r="F63" s="41">
        <v>2215446</v>
      </c>
      <c r="G63" s="41">
        <f>SUM(C63:F63)</f>
        <v>4654094</v>
      </c>
      <c r="H63" s="32" t="s">
        <v>203</v>
      </c>
      <c r="I63" s="32" t="s">
        <v>203</v>
      </c>
      <c r="J63" s="32">
        <v>3769.4155913978493</v>
      </c>
      <c r="K63" s="32">
        <v>3424.4124999999999</v>
      </c>
      <c r="L63" s="32">
        <f>H63+I63+J63+K63</f>
        <v>7193.8280913978488</v>
      </c>
    </row>
    <row r="64" spans="1:12" s="76" customFormat="1">
      <c r="A64" s="89"/>
      <c r="B64" s="89" t="s">
        <v>108</v>
      </c>
      <c r="C64" s="79"/>
      <c r="D64" s="79"/>
      <c r="E64" s="79">
        <v>470171</v>
      </c>
      <c r="F64" s="79">
        <v>427138</v>
      </c>
      <c r="G64" s="85">
        <f>SUM(C64:F64)</f>
        <v>897309</v>
      </c>
      <c r="H64" s="85"/>
      <c r="I64" s="85"/>
      <c r="J64" s="85">
        <v>726.74280913978498</v>
      </c>
      <c r="K64" s="85">
        <v>660.22674731182792</v>
      </c>
      <c r="L64" s="85">
        <f t="shared" si="5"/>
        <v>1386.9695564516128</v>
      </c>
    </row>
    <row r="65" spans="1:13" s="76" customFormat="1">
      <c r="A65" s="89"/>
      <c r="B65" s="89" t="s">
        <v>109</v>
      </c>
      <c r="C65" s="79"/>
      <c r="D65" s="79"/>
      <c r="E65" s="79">
        <v>1026671</v>
      </c>
      <c r="F65" s="79">
        <v>932703</v>
      </c>
      <c r="G65" s="85">
        <f>SUM(C65:F65)</f>
        <v>1959374</v>
      </c>
      <c r="H65" s="85"/>
      <c r="I65" s="85"/>
      <c r="J65" s="85">
        <v>1586.924260752688</v>
      </c>
      <c r="K65" s="85">
        <v>1441.6780241935483</v>
      </c>
      <c r="L65" s="85">
        <f t="shared" si="5"/>
        <v>3028.6022849462361</v>
      </c>
    </row>
    <row r="66" spans="1:13" s="90" customFormat="1">
      <c r="A66" s="89"/>
      <c r="B66" s="89" t="s">
        <v>110</v>
      </c>
      <c r="C66" s="79"/>
      <c r="D66" s="79"/>
      <c r="E66" s="79">
        <v>941806</v>
      </c>
      <c r="F66" s="79">
        <v>855605</v>
      </c>
      <c r="G66" s="85">
        <f>SUM(C66:F66)</f>
        <v>1797411</v>
      </c>
      <c r="H66" s="85"/>
      <c r="I66" s="85"/>
      <c r="J66" s="85">
        <v>1455.7485215053762</v>
      </c>
      <c r="K66" s="85">
        <v>1322.5077284946237</v>
      </c>
      <c r="L66" s="85">
        <f t="shared" si="5"/>
        <v>2778.2562499999999</v>
      </c>
      <c r="M66" s="76"/>
    </row>
    <row r="67" spans="1:13" s="90" customFormat="1">
      <c r="A67" s="83">
        <v>20</v>
      </c>
      <c r="B67" s="84" t="s">
        <v>27</v>
      </c>
      <c r="C67" s="41">
        <v>225989</v>
      </c>
      <c r="D67" s="41">
        <v>9411</v>
      </c>
      <c r="E67" s="41">
        <v>613234</v>
      </c>
      <c r="F67" s="41">
        <v>700877</v>
      </c>
      <c r="G67" s="41">
        <f>SUM(C67:F67)</f>
        <v>1549511</v>
      </c>
      <c r="H67" s="32">
        <v>349.31095430107524</v>
      </c>
      <c r="I67" s="32">
        <v>14.54657258064516</v>
      </c>
      <c r="J67" s="32">
        <v>947.87513440860209</v>
      </c>
      <c r="K67" s="32">
        <v>1083.344825268817</v>
      </c>
      <c r="L67" s="32">
        <f>H67+I67+J67+K67</f>
        <v>2395.0774865591393</v>
      </c>
      <c r="M67" s="76"/>
    </row>
    <row r="68" spans="1:13" s="90" customFormat="1" ht="31.5" customHeight="1">
      <c r="A68" s="89"/>
      <c r="B68" s="89" t="s">
        <v>111</v>
      </c>
      <c r="C68" s="79">
        <v>225989</v>
      </c>
      <c r="D68" s="79">
        <v>9411</v>
      </c>
      <c r="E68" s="79">
        <v>613234</v>
      </c>
      <c r="F68" s="79">
        <v>700877</v>
      </c>
      <c r="G68" s="79">
        <f t="shared" ref="G68" si="9">G67</f>
        <v>1549511</v>
      </c>
      <c r="H68" s="79">
        <v>349.31095430107524</v>
      </c>
      <c r="I68" s="79">
        <v>14.54657258064516</v>
      </c>
      <c r="J68" s="79">
        <v>947.87513440860209</v>
      </c>
      <c r="K68" s="79">
        <v>1083.344825268817</v>
      </c>
      <c r="L68" s="79">
        <f t="shared" si="5"/>
        <v>2395.0774865591393</v>
      </c>
      <c r="M68" s="76"/>
    </row>
    <row r="69" spans="1:13" s="90" customFormat="1">
      <c r="A69" s="83">
        <v>21</v>
      </c>
      <c r="B69" s="84" t="s">
        <v>28</v>
      </c>
      <c r="C69" s="41">
        <v>12221</v>
      </c>
      <c r="D69" s="41">
        <v>0</v>
      </c>
      <c r="E69" s="41">
        <v>5268476</v>
      </c>
      <c r="F69" s="41">
        <v>2948108</v>
      </c>
      <c r="G69" s="41">
        <f>SUM(C69:F69)</f>
        <v>8228805</v>
      </c>
      <c r="H69" s="32">
        <v>18.889986559139782</v>
      </c>
      <c r="I69" s="32" t="s">
        <v>203</v>
      </c>
      <c r="J69" s="32">
        <v>8143.4776881720427</v>
      </c>
      <c r="K69" s="32">
        <v>4556.8873655913976</v>
      </c>
      <c r="L69" s="32">
        <f>H69+I69+J69+K69</f>
        <v>12719.25504032258</v>
      </c>
    </row>
    <row r="70" spans="1:13" s="90" customFormat="1">
      <c r="A70" s="89"/>
      <c r="B70" s="89" t="s">
        <v>112</v>
      </c>
      <c r="C70" s="79"/>
      <c r="D70" s="79"/>
      <c r="E70" s="79">
        <v>5268476</v>
      </c>
      <c r="F70" s="79">
        <v>2936315.568</v>
      </c>
      <c r="G70" s="85">
        <f>F70+E70</f>
        <v>8204791.568</v>
      </c>
      <c r="H70" s="85"/>
      <c r="I70" s="85"/>
      <c r="J70" s="85">
        <v>8143.4776881720427</v>
      </c>
      <c r="K70" s="85">
        <v>4556.8873655913976</v>
      </c>
      <c r="L70" s="85">
        <f t="shared" si="5"/>
        <v>12700.36505376344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11792.432000000001</v>
      </c>
      <c r="G71" s="85">
        <f>F71+E71</f>
        <v>11792.432000000001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467218</v>
      </c>
      <c r="E72" s="41">
        <v>456193</v>
      </c>
      <c r="F72" s="41">
        <v>322058</v>
      </c>
      <c r="G72" s="41">
        <f>SUM(C72:F72)</f>
        <v>1245469</v>
      </c>
      <c r="H72" s="32" t="s">
        <v>203</v>
      </c>
      <c r="I72" s="32">
        <v>722.17836021505377</v>
      </c>
      <c r="J72" s="32">
        <v>705.13702956989243</v>
      </c>
      <c r="K72" s="32">
        <v>497.80470430107522</v>
      </c>
      <c r="L72" s="32">
        <f>H72+I72+J72+K72</f>
        <v>1925.1200940860213</v>
      </c>
    </row>
    <row r="73" spans="1:13" s="90" customFormat="1">
      <c r="A73" s="89"/>
      <c r="B73" s="89" t="s">
        <v>114</v>
      </c>
      <c r="C73" s="79"/>
      <c r="D73" s="79"/>
      <c r="E73" s="79">
        <v>456193</v>
      </c>
      <c r="F73" s="79">
        <v>141705.51999999999</v>
      </c>
      <c r="G73" s="85">
        <f>E73+F73</f>
        <v>597898.52</v>
      </c>
      <c r="H73" s="85"/>
      <c r="I73" s="85"/>
      <c r="J73" s="85">
        <v>705.13702956989243</v>
      </c>
      <c r="K73" s="85">
        <v>219.03406989247307</v>
      </c>
      <c r="L73" s="85">
        <f t="shared" si="5"/>
        <v>924.17109946236553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180352.48</v>
      </c>
      <c r="G74" s="85">
        <f>E74+F74</f>
        <v>180352.48</v>
      </c>
      <c r="H74" s="85"/>
      <c r="I74" s="85"/>
      <c r="J74" s="85"/>
      <c r="K74" s="85">
        <v>278.77063440860218</v>
      </c>
      <c r="L74" s="85">
        <f t="shared" si="5"/>
        <v>278.77063440860218</v>
      </c>
    </row>
    <row r="75" spans="1:13" s="90" customFormat="1">
      <c r="A75" s="80">
        <v>23</v>
      </c>
      <c r="B75" s="81" t="s">
        <v>30</v>
      </c>
      <c r="C75" s="55">
        <v>58728</v>
      </c>
      <c r="D75" s="55">
        <v>0</v>
      </c>
      <c r="E75" s="55">
        <v>2417823</v>
      </c>
      <c r="F75" s="55">
        <v>723560</v>
      </c>
      <c r="G75" s="55">
        <f>SUM(C75:F75)</f>
        <v>3200111</v>
      </c>
      <c r="H75" s="26">
        <v>90.775806451612894</v>
      </c>
      <c r="I75" s="26" t="s">
        <v>203</v>
      </c>
      <c r="J75" s="26">
        <v>3737.2264112903226</v>
      </c>
      <c r="K75" s="26">
        <v>1118.4059139784945</v>
      </c>
      <c r="L75" s="26">
        <f>H75+I75+J75+K75</f>
        <v>4946.40813172043</v>
      </c>
    </row>
    <row r="76" spans="1:13" s="90" customFormat="1">
      <c r="A76" s="89"/>
      <c r="B76" s="89" t="s">
        <v>115</v>
      </c>
      <c r="C76" s="79">
        <v>58728</v>
      </c>
      <c r="D76" s="79">
        <v>0</v>
      </c>
      <c r="E76" s="79">
        <v>2417823</v>
      </c>
      <c r="F76" s="79">
        <v>723560</v>
      </c>
      <c r="G76" s="85">
        <f>F76+E76+C76</f>
        <v>3200111</v>
      </c>
      <c r="H76" s="85">
        <v>90.775806451612894</v>
      </c>
      <c r="I76" s="85"/>
      <c r="J76" s="85">
        <v>3737.2264112903226</v>
      </c>
      <c r="K76" s="85">
        <v>1118.4059139784945</v>
      </c>
      <c r="L76" s="85">
        <f>L75</f>
        <v>4946.40813172043</v>
      </c>
    </row>
    <row r="77" spans="1:13" s="90" customFormat="1">
      <c r="A77" s="83">
        <v>24</v>
      </c>
      <c r="B77" s="84" t="s">
        <v>31</v>
      </c>
      <c r="C77" s="41">
        <v>916504</v>
      </c>
      <c r="D77" s="41">
        <v>1395</v>
      </c>
      <c r="E77" s="41">
        <v>451183</v>
      </c>
      <c r="F77" s="41">
        <v>431824</v>
      </c>
      <c r="G77" s="41">
        <f>SUM(C77:F77)</f>
        <v>1800906</v>
      </c>
      <c r="H77" s="32">
        <v>1416.6392473118278</v>
      </c>
      <c r="I77" s="32">
        <v>2.15625</v>
      </c>
      <c r="J77" s="32">
        <v>697.39307795698915</v>
      </c>
      <c r="K77" s="32">
        <v>667.46989247311819</v>
      </c>
      <c r="L77" s="32">
        <f>H77+I77+J77+K77</f>
        <v>2783.6584677419351</v>
      </c>
    </row>
    <row r="78" spans="1:13" s="90" customFormat="1">
      <c r="A78" s="89"/>
      <c r="B78" s="89" t="s">
        <v>116</v>
      </c>
      <c r="C78" s="79">
        <v>916504</v>
      </c>
      <c r="D78" s="79">
        <v>1395</v>
      </c>
      <c r="E78" s="79">
        <v>81212.94</v>
      </c>
      <c r="F78" s="79">
        <v>37136.863999999994</v>
      </c>
      <c r="G78" s="85">
        <f>C78+D78+E78+F78</f>
        <v>1036248.8039999999</v>
      </c>
      <c r="H78" s="85">
        <v>1416.6392473118278</v>
      </c>
      <c r="I78" s="85">
        <v>2.15625</v>
      </c>
      <c r="J78" s="85">
        <v>125.53075403225806</v>
      </c>
      <c r="K78" s="85">
        <v>57.402410752688155</v>
      </c>
      <c r="L78" s="85">
        <f>SUM(H78:K78)</f>
        <v>1601.7286620967741</v>
      </c>
    </row>
    <row r="79" spans="1:13" s="90" customFormat="1">
      <c r="A79" s="89"/>
      <c r="B79" s="89" t="s">
        <v>117</v>
      </c>
      <c r="C79" s="79"/>
      <c r="D79" s="79"/>
      <c r="E79" s="79">
        <v>369970.06</v>
      </c>
      <c r="F79" s="79">
        <v>394687.136</v>
      </c>
      <c r="G79" s="85">
        <f>C79+D79+E79+F79</f>
        <v>764657.196</v>
      </c>
      <c r="H79" s="85"/>
      <c r="I79" s="85"/>
      <c r="J79" s="85">
        <v>571.86232392473107</v>
      </c>
      <c r="K79" s="85">
        <v>610.06748172043012</v>
      </c>
      <c r="L79" s="85">
        <f>SUM(H79:K79)</f>
        <v>1181.9298056451612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361060</v>
      </c>
      <c r="F80" s="41">
        <v>413446</v>
      </c>
      <c r="G80" s="41">
        <f>SUM(C80:F80)</f>
        <v>774506</v>
      </c>
      <c r="H80" s="32" t="s">
        <v>203</v>
      </c>
      <c r="I80" s="32" t="s">
        <v>203</v>
      </c>
      <c r="J80" s="32">
        <v>558.09005376344078</v>
      </c>
      <c r="K80" s="32">
        <v>639.0630376344086</v>
      </c>
      <c r="L80" s="32">
        <f t="shared" ref="L80:L95" si="10">H80+I80+J80+K80</f>
        <v>1197.1530913978495</v>
      </c>
    </row>
    <row r="81" spans="1:12" s="90" customFormat="1">
      <c r="A81" s="89"/>
      <c r="B81" s="89" t="s">
        <v>118</v>
      </c>
      <c r="C81" s="79"/>
      <c r="D81" s="79"/>
      <c r="E81" s="79">
        <v>361060</v>
      </c>
      <c r="F81" s="79">
        <v>413446</v>
      </c>
      <c r="G81" s="79">
        <f>SUM(C81:F81)</f>
        <v>774506</v>
      </c>
      <c r="H81" s="85"/>
      <c r="I81" s="85"/>
      <c r="J81" s="85">
        <v>558.09005376344078</v>
      </c>
      <c r="K81" s="85">
        <v>639.0630376344086</v>
      </c>
      <c r="L81" s="85">
        <f t="shared" si="10"/>
        <v>1197.1530913978495</v>
      </c>
    </row>
    <row r="82" spans="1:12" s="90" customFormat="1">
      <c r="A82" s="83">
        <v>26</v>
      </c>
      <c r="B82" s="84" t="s">
        <v>33</v>
      </c>
      <c r="C82" s="41">
        <v>374874</v>
      </c>
      <c r="D82" s="41">
        <v>0</v>
      </c>
      <c r="E82" s="41">
        <v>2046613</v>
      </c>
      <c r="F82" s="41">
        <v>848531</v>
      </c>
      <c r="G82" s="41">
        <f t="shared" ref="G82:G89" si="11">SUM(C82:F82)</f>
        <v>3270018</v>
      </c>
      <c r="H82" s="32">
        <v>579.44233870967741</v>
      </c>
      <c r="I82" s="32" t="s">
        <v>203</v>
      </c>
      <c r="J82" s="32">
        <v>3163.4475134408599</v>
      </c>
      <c r="K82" s="32">
        <v>1311.5734543010751</v>
      </c>
      <c r="L82" s="32">
        <f t="shared" si="10"/>
        <v>5054.463306451612</v>
      </c>
    </row>
    <row r="83" spans="1:12" s="90" customFormat="1">
      <c r="A83" s="89"/>
      <c r="B83" s="89" t="s">
        <v>119</v>
      </c>
      <c r="C83" s="79">
        <v>374874</v>
      </c>
      <c r="D83" s="79"/>
      <c r="E83" s="79">
        <v>374530</v>
      </c>
      <c r="F83" s="79">
        <v>434448</v>
      </c>
      <c r="G83" s="85">
        <f t="shared" si="11"/>
        <v>1183852</v>
      </c>
      <c r="H83" s="85">
        <v>579.44233870967741</v>
      </c>
      <c r="I83" s="85"/>
      <c r="J83" s="85">
        <v>578.9106182795698</v>
      </c>
      <c r="K83" s="85">
        <v>671.52580645161277</v>
      </c>
      <c r="L83" s="85">
        <f t="shared" si="10"/>
        <v>1829.87876344086</v>
      </c>
    </row>
    <row r="84" spans="1:12" s="90" customFormat="1">
      <c r="A84" s="89"/>
      <c r="B84" s="89" t="s">
        <v>120</v>
      </c>
      <c r="C84" s="79"/>
      <c r="D84" s="79"/>
      <c r="E84" s="79">
        <v>1193176</v>
      </c>
      <c r="F84" s="79">
        <v>414083</v>
      </c>
      <c r="G84" s="85">
        <f t="shared" si="11"/>
        <v>1607259</v>
      </c>
      <c r="H84" s="85"/>
      <c r="I84" s="85"/>
      <c r="J84" s="85">
        <v>1844.2908602150537</v>
      </c>
      <c r="K84" s="85">
        <v>640.04764784946235</v>
      </c>
      <c r="L84" s="85">
        <f t="shared" si="10"/>
        <v>2484.3385080645162</v>
      </c>
    </row>
    <row r="85" spans="1:12" s="90" customFormat="1">
      <c r="A85" s="89"/>
      <c r="B85" s="89" t="s">
        <v>122</v>
      </c>
      <c r="C85" s="79"/>
      <c r="D85" s="79"/>
      <c r="E85" s="79">
        <v>24559</v>
      </c>
      <c r="F85" s="79"/>
      <c r="G85" s="85">
        <f t="shared" si="11"/>
        <v>24559</v>
      </c>
      <c r="H85" s="85"/>
      <c r="I85" s="85"/>
      <c r="J85" s="85">
        <v>37.960819892473111</v>
      </c>
      <c r="K85" s="85"/>
      <c r="L85" s="85">
        <f t="shared" si="10"/>
        <v>37.960819892473111</v>
      </c>
    </row>
    <row r="86" spans="1:12" s="90" customFormat="1">
      <c r="A86" s="89"/>
      <c r="B86" s="89" t="s">
        <v>121</v>
      </c>
      <c r="C86" s="79"/>
      <c r="D86" s="79"/>
      <c r="E86" s="79">
        <v>442068</v>
      </c>
      <c r="F86" s="79"/>
      <c r="G86" s="85">
        <f t="shared" si="11"/>
        <v>442068</v>
      </c>
      <c r="H86" s="85"/>
      <c r="I86" s="85"/>
      <c r="J86" s="85">
        <v>683.30403225806435</v>
      </c>
      <c r="K86" s="85"/>
      <c r="L86" s="85">
        <f t="shared" si="10"/>
        <v>683.30403225806435</v>
      </c>
    </row>
    <row r="87" spans="1:12" s="90" customFormat="1">
      <c r="A87" s="89"/>
      <c r="B87" s="89" t="s">
        <v>123</v>
      </c>
      <c r="C87" s="79"/>
      <c r="D87" s="79"/>
      <c r="E87" s="79">
        <v>10233</v>
      </c>
      <c r="F87" s="79"/>
      <c r="G87" s="85">
        <f t="shared" si="11"/>
        <v>10233</v>
      </c>
      <c r="H87" s="85"/>
      <c r="I87" s="85"/>
      <c r="J87" s="85">
        <v>15.817137096774193</v>
      </c>
      <c r="K87" s="85"/>
      <c r="L87" s="85">
        <f t="shared" si="10"/>
        <v>15.817137096774193</v>
      </c>
    </row>
    <row r="88" spans="1:12" s="90" customFormat="1">
      <c r="A88" s="89"/>
      <c r="B88" s="89" t="s">
        <v>206</v>
      </c>
      <c r="C88" s="79"/>
      <c r="D88" s="79"/>
      <c r="E88" s="79">
        <v>2047</v>
      </c>
      <c r="F88" s="79"/>
      <c r="G88" s="85">
        <f t="shared" si="11"/>
        <v>2047</v>
      </c>
      <c r="H88" s="85"/>
      <c r="I88" s="85"/>
      <c r="J88" s="85">
        <v>3.1640456989247312</v>
      </c>
      <c r="K88" s="85"/>
      <c r="L88" s="85">
        <f t="shared" si="10"/>
        <v>3.1640456989247312</v>
      </c>
    </row>
    <row r="89" spans="1:12" s="90" customFormat="1">
      <c r="A89" s="83">
        <v>27</v>
      </c>
      <c r="B89" s="84" t="s">
        <v>34</v>
      </c>
      <c r="C89" s="41">
        <v>550868</v>
      </c>
      <c r="D89" s="41">
        <v>104575</v>
      </c>
      <c r="E89" s="41">
        <v>2347075.7188121593</v>
      </c>
      <c r="F89" s="41">
        <v>961240.65237531997</v>
      </c>
      <c r="G89" s="41">
        <f t="shared" si="11"/>
        <v>3963759.3711874792</v>
      </c>
      <c r="H89" s="32">
        <v>851.47607526881711</v>
      </c>
      <c r="I89" s="32">
        <v>161.64146505376343</v>
      </c>
      <c r="J89" s="32">
        <v>3627.8724148306219</v>
      </c>
      <c r="K89" s="32">
        <v>1485.7886427844328</v>
      </c>
      <c r="L89" s="32">
        <f t="shared" si="10"/>
        <v>6126.7785979376349</v>
      </c>
    </row>
    <row r="90" spans="1:12" s="90" customFormat="1">
      <c r="A90" s="89"/>
      <c r="B90" s="89" t="s">
        <v>124</v>
      </c>
      <c r="C90" s="79"/>
      <c r="D90" s="79"/>
      <c r="E90" s="79">
        <v>1178700.7188121593</v>
      </c>
      <c r="F90" s="79">
        <v>624999.65237531997</v>
      </c>
      <c r="G90" s="85">
        <f t="shared" ref="G90:G96" si="12">SUM(C90:F90)</f>
        <v>1803700.3711874792</v>
      </c>
      <c r="H90" s="85"/>
      <c r="I90" s="85"/>
      <c r="J90" s="85">
        <v>1821.9164336478266</v>
      </c>
      <c r="K90" s="85">
        <v>966.06129063389506</v>
      </c>
      <c r="L90" s="85">
        <f t="shared" si="10"/>
        <v>2787.9777242817217</v>
      </c>
    </row>
    <row r="91" spans="1:12" s="90" customFormat="1">
      <c r="A91" s="89"/>
      <c r="B91" s="89" t="s">
        <v>127</v>
      </c>
      <c r="C91" s="79"/>
      <c r="D91" s="79"/>
      <c r="E91" s="79">
        <v>803873</v>
      </c>
      <c r="F91" s="79">
        <v>261457</v>
      </c>
      <c r="G91" s="85">
        <f t="shared" si="12"/>
        <v>1065330</v>
      </c>
      <c r="H91" s="85"/>
      <c r="I91" s="85"/>
      <c r="J91" s="85">
        <v>1242.5456317204298</v>
      </c>
      <c r="K91" s="85">
        <v>404.13380376344082</v>
      </c>
      <c r="L91" s="85">
        <f t="shared" si="10"/>
        <v>1646.6794354838707</v>
      </c>
    </row>
    <row r="92" spans="1:12" s="90" customFormat="1">
      <c r="A92" s="89"/>
      <c r="B92" s="89" t="s">
        <v>125</v>
      </c>
      <c r="C92" s="79"/>
      <c r="D92" s="79"/>
      <c r="E92" s="79">
        <v>245974</v>
      </c>
      <c r="F92" s="79">
        <v>2691</v>
      </c>
      <c r="G92" s="85">
        <f t="shared" si="12"/>
        <v>248665</v>
      </c>
      <c r="H92" s="85"/>
      <c r="I92" s="85"/>
      <c r="J92" s="85">
        <v>380.20174731182794</v>
      </c>
      <c r="K92" s="85">
        <v>4.1594758064516126</v>
      </c>
      <c r="L92" s="85">
        <f t="shared" si="10"/>
        <v>384.36122311827955</v>
      </c>
    </row>
    <row r="93" spans="1:12" s="90" customFormat="1">
      <c r="A93" s="89"/>
      <c r="B93" s="89" t="s">
        <v>126</v>
      </c>
      <c r="C93" s="79"/>
      <c r="D93" s="79"/>
      <c r="E93" s="79">
        <v>20420</v>
      </c>
      <c r="F93" s="79"/>
      <c r="G93" s="85">
        <f t="shared" si="12"/>
        <v>20420</v>
      </c>
      <c r="H93" s="85"/>
      <c r="I93" s="85"/>
      <c r="J93" s="85">
        <v>31.563172043010749</v>
      </c>
      <c r="K93" s="85"/>
      <c r="L93" s="85">
        <f t="shared" si="10"/>
        <v>31.563172043010749</v>
      </c>
    </row>
    <row r="94" spans="1:12" s="90" customFormat="1">
      <c r="A94" s="89"/>
      <c r="B94" s="89" t="s">
        <v>128</v>
      </c>
      <c r="C94" s="79"/>
      <c r="D94" s="79"/>
      <c r="E94" s="79">
        <v>36145</v>
      </c>
      <c r="F94" s="79">
        <v>39122</v>
      </c>
      <c r="G94" s="85">
        <f t="shared" si="12"/>
        <v>75267</v>
      </c>
      <c r="H94" s="85"/>
      <c r="I94" s="85"/>
      <c r="J94" s="85">
        <v>55.869287634408593</v>
      </c>
      <c r="K94" s="85">
        <v>60.470833333333331</v>
      </c>
      <c r="L94" s="85">
        <f t="shared" si="10"/>
        <v>116.34012096774192</v>
      </c>
    </row>
    <row r="95" spans="1:12" s="90" customFormat="1">
      <c r="A95" s="89"/>
      <c r="B95" s="89" t="s">
        <v>129</v>
      </c>
      <c r="C95" s="79"/>
      <c r="D95" s="79"/>
      <c r="E95" s="79">
        <v>61963</v>
      </c>
      <c r="F95" s="79">
        <v>32971</v>
      </c>
      <c r="G95" s="85">
        <f t="shared" si="12"/>
        <v>94934</v>
      </c>
      <c r="H95" s="85"/>
      <c r="I95" s="85"/>
      <c r="J95" s="85">
        <v>95.77614247311827</v>
      </c>
      <c r="K95" s="85">
        <v>50.963239247311819</v>
      </c>
      <c r="L95" s="85">
        <f t="shared" si="10"/>
        <v>146.73938172043009</v>
      </c>
    </row>
    <row r="96" spans="1:12" s="90" customFormat="1">
      <c r="A96" s="83">
        <v>28</v>
      </c>
      <c r="B96" s="84" t="s">
        <v>35</v>
      </c>
      <c r="C96" s="41">
        <v>455133</v>
      </c>
      <c r="D96" s="41">
        <v>0</v>
      </c>
      <c r="E96" s="41">
        <v>699916</v>
      </c>
      <c r="F96" s="41">
        <v>565672</v>
      </c>
      <c r="G96" s="41">
        <f t="shared" si="12"/>
        <v>1720721</v>
      </c>
      <c r="H96" s="32">
        <v>703.49858870967739</v>
      </c>
      <c r="I96" s="32" t="s">
        <v>203</v>
      </c>
      <c r="J96" s="32">
        <v>1081.8594086021506</v>
      </c>
      <c r="K96" s="32">
        <v>874.35860215053754</v>
      </c>
      <c r="L96" s="32">
        <f>H96+I96+J96+K96</f>
        <v>2659.7165994623656</v>
      </c>
    </row>
    <row r="97" spans="1:12" s="90" customFormat="1">
      <c r="A97" s="89"/>
      <c r="B97" s="89" t="s">
        <v>130</v>
      </c>
      <c r="C97" s="79">
        <v>455133</v>
      </c>
      <c r="D97" s="79">
        <v>0</v>
      </c>
      <c r="E97" s="79">
        <v>699916</v>
      </c>
      <c r="F97" s="79">
        <v>565672</v>
      </c>
      <c r="G97" s="85">
        <f>C97+D97+E97+F97</f>
        <v>1720721</v>
      </c>
      <c r="H97" s="85">
        <v>703.49858870967739</v>
      </c>
      <c r="I97" s="85"/>
      <c r="J97" s="85">
        <v>1081.8594086021506</v>
      </c>
      <c r="K97" s="85">
        <v>874.35860215053754</v>
      </c>
      <c r="L97" s="85">
        <f>H97+I97+J97+K97</f>
        <v>2659.7165994623656</v>
      </c>
    </row>
    <row r="98" spans="1:12" s="90" customFormat="1">
      <c r="A98" s="83">
        <v>29</v>
      </c>
      <c r="B98" s="84" t="s">
        <v>36</v>
      </c>
      <c r="C98" s="41">
        <v>396138</v>
      </c>
      <c r="D98" s="41">
        <v>0</v>
      </c>
      <c r="E98" s="41">
        <v>1305576</v>
      </c>
      <c r="F98" s="41">
        <v>647867</v>
      </c>
      <c r="G98" s="41">
        <f>SUM(C98:F98)</f>
        <v>2349581</v>
      </c>
      <c r="H98" s="32">
        <v>612.31008064516129</v>
      </c>
      <c r="I98" s="32" t="s">
        <v>203</v>
      </c>
      <c r="J98" s="32">
        <v>2018.0274193548385</v>
      </c>
      <c r="K98" s="32">
        <v>1001.4073252688171</v>
      </c>
      <c r="L98" s="32">
        <f>H98+I98+J98+K98</f>
        <v>3631.7448252688168</v>
      </c>
    </row>
    <row r="99" spans="1:12" s="90" customFormat="1">
      <c r="A99" s="89"/>
      <c r="B99" s="89" t="s">
        <v>131</v>
      </c>
      <c r="C99" s="79">
        <v>396138</v>
      </c>
      <c r="D99" s="79"/>
      <c r="E99" s="79">
        <v>1223325</v>
      </c>
      <c r="F99" s="79">
        <v>647867</v>
      </c>
      <c r="G99" s="85">
        <f>SUM(C99:F99)</f>
        <v>2267330</v>
      </c>
      <c r="H99" s="85">
        <v>612.31008064516129</v>
      </c>
      <c r="I99" s="85"/>
      <c r="J99" s="85">
        <v>1890.8921370967741</v>
      </c>
      <c r="K99" s="85">
        <v>1001.4073252688171</v>
      </c>
      <c r="L99" s="85">
        <f t="shared" ref="L99:L113" si="13">H99+I99+J99+K99</f>
        <v>3504.6095430107525</v>
      </c>
    </row>
    <row r="100" spans="1:12" s="90" customFormat="1">
      <c r="A100" s="89"/>
      <c r="B100" s="89" t="s">
        <v>97</v>
      </c>
      <c r="C100" s="79"/>
      <c r="D100" s="79"/>
      <c r="E100" s="79">
        <v>82251</v>
      </c>
      <c r="F100" s="79"/>
      <c r="G100" s="85">
        <f>SUM(C100:F100)</f>
        <v>82251</v>
      </c>
      <c r="H100" s="85"/>
      <c r="I100" s="85"/>
      <c r="J100" s="85">
        <v>127.13528225806451</v>
      </c>
      <c r="K100" s="85"/>
      <c r="L100" s="85">
        <f t="shared" si="13"/>
        <v>127.13528225806451</v>
      </c>
    </row>
    <row r="101" spans="1:12" s="90" customFormat="1">
      <c r="A101" s="83">
        <v>30</v>
      </c>
      <c r="B101" s="84" t="s">
        <v>37</v>
      </c>
      <c r="C101" s="41">
        <v>7803</v>
      </c>
      <c r="D101" s="41">
        <v>0</v>
      </c>
      <c r="E101" s="41">
        <v>3211062</v>
      </c>
      <c r="F101" s="41">
        <v>1702684</v>
      </c>
      <c r="G101" s="41">
        <f>SUM(C101:F101)</f>
        <v>4921549</v>
      </c>
      <c r="H101" s="32">
        <v>12.061088709677419</v>
      </c>
      <c r="I101" s="32" t="s">
        <v>203</v>
      </c>
      <c r="J101" s="32">
        <v>4963.3350806451608</v>
      </c>
      <c r="K101" s="32">
        <v>2631.8368279569891</v>
      </c>
      <c r="L101" s="32">
        <f>H101+I101+J101+K101</f>
        <v>7607.2329973118267</v>
      </c>
    </row>
    <row r="102" spans="1:12" s="90" customFormat="1">
      <c r="A102" s="89"/>
      <c r="B102" s="89" t="s">
        <v>132</v>
      </c>
      <c r="C102" s="79"/>
      <c r="D102" s="79"/>
      <c r="E102" s="79">
        <v>3211062</v>
      </c>
      <c r="F102" s="79">
        <v>1702684</v>
      </c>
      <c r="G102" s="79">
        <f>G101</f>
        <v>4921549</v>
      </c>
      <c r="H102" s="85"/>
      <c r="I102" s="85"/>
      <c r="J102" s="85">
        <v>4963.3350806451608</v>
      </c>
      <c r="K102" s="85">
        <v>2631.8368279569891</v>
      </c>
      <c r="L102" s="85">
        <f t="shared" si="13"/>
        <v>7595.1719086021494</v>
      </c>
    </row>
    <row r="103" spans="1:12" s="90" customFormat="1">
      <c r="A103" s="83">
        <v>31</v>
      </c>
      <c r="B103" s="84" t="s">
        <v>38</v>
      </c>
      <c r="C103" s="41">
        <v>6698</v>
      </c>
      <c r="D103" s="41">
        <v>0</v>
      </c>
      <c r="E103" s="41">
        <v>677354</v>
      </c>
      <c r="F103" s="91">
        <v>593753</v>
      </c>
      <c r="G103" s="41">
        <f>SUM(C103:F103)</f>
        <v>1277805</v>
      </c>
      <c r="H103" s="32">
        <v>10.353091397849461</v>
      </c>
      <c r="I103" s="32" t="s">
        <v>203</v>
      </c>
      <c r="J103" s="32">
        <v>1046.9853494623655</v>
      </c>
      <c r="K103" s="32">
        <v>917.76337365591382</v>
      </c>
      <c r="L103" s="32">
        <f t="shared" si="13"/>
        <v>1975.1018145161288</v>
      </c>
    </row>
    <row r="104" spans="1:12" s="90" customFormat="1">
      <c r="A104" s="89"/>
      <c r="B104" s="89" t="s">
        <v>133</v>
      </c>
      <c r="C104" s="79"/>
      <c r="D104" s="79"/>
      <c r="E104" s="79">
        <v>677354</v>
      </c>
      <c r="F104" s="79">
        <v>593753</v>
      </c>
      <c r="G104" s="85">
        <f>E104+F104</f>
        <v>1271107</v>
      </c>
      <c r="H104" s="85"/>
      <c r="I104" s="85"/>
      <c r="J104" s="85">
        <v>1046.9853494623655</v>
      </c>
      <c r="K104" s="85">
        <v>917.76337365591382</v>
      </c>
      <c r="L104" s="85">
        <f t="shared" si="13"/>
        <v>1964.7487231182795</v>
      </c>
    </row>
    <row r="105" spans="1:12" s="90" customFormat="1">
      <c r="A105" s="80">
        <v>32</v>
      </c>
      <c r="B105" s="81" t="s">
        <v>39</v>
      </c>
      <c r="C105" s="55">
        <v>676294</v>
      </c>
      <c r="D105" s="55">
        <v>91878</v>
      </c>
      <c r="E105" s="55">
        <v>4834667</v>
      </c>
      <c r="F105" s="55">
        <v>1766174</v>
      </c>
      <c r="G105" s="55">
        <f>SUM(C105:F105)</f>
        <v>7369013</v>
      </c>
      <c r="H105" s="26">
        <v>1045.3469086021505</v>
      </c>
      <c r="I105" s="26">
        <v>142.0157258064516</v>
      </c>
      <c r="J105" s="26">
        <v>7472.9395833333328</v>
      </c>
      <c r="K105" s="26">
        <v>2729.9732526881717</v>
      </c>
      <c r="L105" s="26">
        <f t="shared" si="13"/>
        <v>11390.275470430108</v>
      </c>
    </row>
    <row r="106" spans="1:12" s="90" customFormat="1">
      <c r="A106" s="89"/>
      <c r="B106" s="89" t="s">
        <v>134</v>
      </c>
      <c r="C106" s="79">
        <v>676294</v>
      </c>
      <c r="D106" s="79">
        <v>91878</v>
      </c>
      <c r="E106" s="79">
        <v>4834667</v>
      </c>
      <c r="F106" s="79">
        <v>1766174</v>
      </c>
      <c r="G106" s="85">
        <f>C106+D106+E106+F106</f>
        <v>7369013</v>
      </c>
      <c r="H106" s="85">
        <v>1045.3469086021505</v>
      </c>
      <c r="I106" s="85"/>
      <c r="J106" s="85">
        <v>7472.9395833333328</v>
      </c>
      <c r="K106" s="85">
        <v>2729.9732526881717</v>
      </c>
      <c r="L106" s="85">
        <f t="shared" si="13"/>
        <v>11248.259744623654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465439</v>
      </c>
      <c r="F107" s="92">
        <v>83026</v>
      </c>
      <c r="G107" s="41">
        <f>SUM(C107:F107)</f>
        <v>548465</v>
      </c>
      <c r="H107" s="32" t="s">
        <v>203</v>
      </c>
      <c r="I107" s="32" t="s">
        <v>203</v>
      </c>
      <c r="J107" s="32">
        <v>719.42856182795697</v>
      </c>
      <c r="K107" s="32">
        <v>128.33319892473116</v>
      </c>
      <c r="L107" s="32">
        <f t="shared" si="13"/>
        <v>847.76176075268813</v>
      </c>
    </row>
    <row r="108" spans="1:12" s="90" customFormat="1" ht="30">
      <c r="A108" s="89"/>
      <c r="B108" s="93" t="s">
        <v>135</v>
      </c>
      <c r="C108" s="79"/>
      <c r="D108" s="79"/>
      <c r="E108" s="79">
        <v>465439</v>
      </c>
      <c r="F108" s="79">
        <v>83026</v>
      </c>
      <c r="G108" s="85">
        <f>SUM(C108:F108)</f>
        <v>548465</v>
      </c>
      <c r="H108" s="85"/>
      <c r="I108" s="85"/>
      <c r="J108" s="85">
        <v>719.42856182795697</v>
      </c>
      <c r="K108" s="85">
        <v>128.33319892473116</v>
      </c>
      <c r="L108" s="85">
        <f t="shared" si="13"/>
        <v>847.76176075268813</v>
      </c>
    </row>
    <row r="109" spans="1:12" s="90" customFormat="1">
      <c r="A109" s="80">
        <v>34</v>
      </c>
      <c r="B109" s="81" t="s">
        <v>41</v>
      </c>
      <c r="C109" s="55">
        <v>169507</v>
      </c>
      <c r="D109" s="55">
        <v>0</v>
      </c>
      <c r="E109" s="55">
        <v>132228</v>
      </c>
      <c r="F109" s="55">
        <v>128255</v>
      </c>
      <c r="G109" s="55">
        <f>SUM(C109:F109)</f>
        <v>429990</v>
      </c>
      <c r="H109" s="26">
        <v>262.00678763440857</v>
      </c>
      <c r="I109" s="26" t="s">
        <v>203</v>
      </c>
      <c r="J109" s="26">
        <v>204.3846774193548</v>
      </c>
      <c r="K109" s="26">
        <v>198.24361559139783</v>
      </c>
      <c r="L109" s="26">
        <f t="shared" si="13"/>
        <v>664.63508064516122</v>
      </c>
    </row>
    <row r="110" spans="1:12" s="90" customFormat="1">
      <c r="A110" s="89"/>
      <c r="B110" s="89" t="s">
        <v>136</v>
      </c>
      <c r="C110" s="79">
        <v>169507</v>
      </c>
      <c r="D110" s="79"/>
      <c r="E110" s="79">
        <v>132228</v>
      </c>
      <c r="F110" s="79">
        <v>128255</v>
      </c>
      <c r="G110" s="85">
        <f t="shared" ref="G110" si="14">G109</f>
        <v>429990</v>
      </c>
      <c r="H110" s="85">
        <v>262.00678763440857</v>
      </c>
      <c r="I110" s="85"/>
      <c r="J110" s="85">
        <v>204.3846774193548</v>
      </c>
      <c r="K110" s="85">
        <v>198.24361559139783</v>
      </c>
      <c r="L110" s="85">
        <f t="shared" si="13"/>
        <v>664.63508064516122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239162</v>
      </c>
      <c r="F111" s="41">
        <v>53812</v>
      </c>
      <c r="G111" s="41">
        <f t="shared" ref="G111:G116" si="15">SUM(C111:F111)</f>
        <v>292974</v>
      </c>
      <c r="H111" s="32" t="s">
        <v>203</v>
      </c>
      <c r="I111" s="32" t="s">
        <v>203</v>
      </c>
      <c r="J111" s="32">
        <v>369.6724462365591</v>
      </c>
      <c r="K111" s="32">
        <v>83.177150537634404</v>
      </c>
      <c r="L111" s="32">
        <f t="shared" si="13"/>
        <v>452.84959677419351</v>
      </c>
    </row>
    <row r="112" spans="1:12" s="90" customFormat="1" ht="30">
      <c r="A112" s="89"/>
      <c r="B112" s="93" t="s">
        <v>138</v>
      </c>
      <c r="C112" s="79"/>
      <c r="D112" s="79"/>
      <c r="E112" s="79">
        <v>57398.879999999997</v>
      </c>
      <c r="F112" s="79">
        <v>3282.5320000000002</v>
      </c>
      <c r="G112" s="85">
        <f t="shared" si="15"/>
        <v>60681.411999999997</v>
      </c>
      <c r="H112" s="85"/>
      <c r="I112" s="85"/>
      <c r="J112" s="85">
        <v>88.72138709677418</v>
      </c>
      <c r="K112" s="85">
        <v>5.0738061827956988</v>
      </c>
      <c r="L112" s="85">
        <f t="shared" si="13"/>
        <v>93.795193279569872</v>
      </c>
    </row>
    <row r="113" spans="1:12" s="90" customFormat="1">
      <c r="A113" s="89"/>
      <c r="B113" s="89" t="s">
        <v>137</v>
      </c>
      <c r="C113" s="79"/>
      <c r="D113" s="79"/>
      <c r="E113" s="79">
        <v>181763.12</v>
      </c>
      <c r="F113" s="79">
        <v>50529.468000000001</v>
      </c>
      <c r="G113" s="85">
        <f t="shared" si="15"/>
        <v>232292.58799999999</v>
      </c>
      <c r="H113" s="85"/>
      <c r="I113" s="85"/>
      <c r="J113" s="85">
        <v>280.95105913978495</v>
      </c>
      <c r="K113" s="85">
        <v>78.103344354838711</v>
      </c>
      <c r="L113" s="85">
        <f t="shared" si="13"/>
        <v>359.05440349462367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150105</v>
      </c>
      <c r="E114" s="41">
        <v>709042</v>
      </c>
      <c r="F114" s="41">
        <v>744984</v>
      </c>
      <c r="G114" s="41">
        <f t="shared" si="15"/>
        <v>1604131</v>
      </c>
      <c r="H114" s="32" t="s">
        <v>203</v>
      </c>
      <c r="I114" s="32">
        <v>232.01713709677418</v>
      </c>
      <c r="J114" s="32">
        <v>1095.9654569892473</v>
      </c>
      <c r="K114" s="32">
        <v>1151.5209677419355</v>
      </c>
      <c r="L114" s="32">
        <f>H114+I114+J114+K114</f>
        <v>2479.5035618279571</v>
      </c>
    </row>
    <row r="115" spans="1:12" s="90" customFormat="1" ht="30" customHeight="1">
      <c r="A115" s="89"/>
      <c r="B115" s="89" t="s">
        <v>139</v>
      </c>
      <c r="C115" s="79"/>
      <c r="D115" s="79">
        <v>150105</v>
      </c>
      <c r="E115" s="79">
        <v>709042</v>
      </c>
      <c r="F115" s="79">
        <v>744984</v>
      </c>
      <c r="G115" s="85">
        <f t="shared" si="15"/>
        <v>1604131</v>
      </c>
      <c r="H115" s="85"/>
      <c r="I115" s="85">
        <v>232.01713709677418</v>
      </c>
      <c r="J115" s="85">
        <v>1095.9654569892473</v>
      </c>
      <c r="K115" s="85">
        <v>1151.5209677419355</v>
      </c>
      <c r="L115" s="85">
        <f>H115+I115+J115+K115</f>
        <v>2479.5035618279571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482696</v>
      </c>
      <c r="F116" s="41">
        <v>498089</v>
      </c>
      <c r="G116" s="41">
        <f t="shared" si="15"/>
        <v>980785</v>
      </c>
      <c r="H116" s="32" t="s">
        <v>203</v>
      </c>
      <c r="I116" s="32" t="s">
        <v>203</v>
      </c>
      <c r="J116" s="32">
        <v>746.10268817204292</v>
      </c>
      <c r="K116" s="32">
        <v>769.89563172043006</v>
      </c>
      <c r="L116" s="32">
        <f>H116+I116+J116+K116</f>
        <v>1515.9983198924729</v>
      </c>
    </row>
    <row r="117" spans="1:12" s="90" customFormat="1">
      <c r="A117" s="89"/>
      <c r="B117" s="89" t="s">
        <v>140</v>
      </c>
      <c r="C117" s="79"/>
      <c r="D117" s="79"/>
      <c r="E117" s="79">
        <v>482696</v>
      </c>
      <c r="F117" s="79">
        <v>498089</v>
      </c>
      <c r="G117" s="85">
        <f>SUM(C117:F117)</f>
        <v>980785</v>
      </c>
      <c r="H117" s="85"/>
      <c r="I117" s="85"/>
      <c r="J117" s="85">
        <v>746.10268817204292</v>
      </c>
      <c r="K117" s="85">
        <v>769.89563172043006</v>
      </c>
      <c r="L117" s="85">
        <f>SUM(H117:K117)</f>
        <v>1515.9983198924729</v>
      </c>
    </row>
    <row r="118" spans="1:12" s="90" customFormat="1">
      <c r="A118" s="83">
        <v>38</v>
      </c>
      <c r="B118" s="84" t="s">
        <v>45</v>
      </c>
      <c r="C118" s="41">
        <v>146349</v>
      </c>
      <c r="D118" s="41">
        <v>0</v>
      </c>
      <c r="E118" s="41">
        <v>1091685</v>
      </c>
      <c r="F118" s="41">
        <v>320376</v>
      </c>
      <c r="G118" s="41">
        <f t="shared" ref="G118:G128" si="16">SUM(C118:F118)</f>
        <v>1558410</v>
      </c>
      <c r="H118" s="32">
        <v>226.21149193548388</v>
      </c>
      <c r="I118" s="32" t="s">
        <v>203</v>
      </c>
      <c r="J118" s="32">
        <v>1687.4163306451612</v>
      </c>
      <c r="K118" s="32">
        <v>495.2048387096774</v>
      </c>
      <c r="L118" s="32">
        <f>H118+I118+J118+K118</f>
        <v>2408.8326612903224</v>
      </c>
    </row>
    <row r="119" spans="1:12" s="90" customFormat="1">
      <c r="A119" s="89"/>
      <c r="B119" s="89" t="s">
        <v>146</v>
      </c>
      <c r="C119" s="79">
        <v>146349</v>
      </c>
      <c r="D119" s="79"/>
      <c r="E119" s="79">
        <v>320846</v>
      </c>
      <c r="F119" s="79">
        <v>83298</v>
      </c>
      <c r="G119" s="85">
        <f>SUM(C119:F119)</f>
        <v>550493</v>
      </c>
      <c r="H119" s="85">
        <v>226.21149193548388</v>
      </c>
      <c r="I119" s="85"/>
      <c r="J119" s="85">
        <v>495.93131720430102</v>
      </c>
      <c r="K119" s="85">
        <v>128.75362903225806</v>
      </c>
      <c r="L119" s="85">
        <f t="shared" ref="L119:L125" si="17">H119+I119+J119+K119</f>
        <v>850.89643817204296</v>
      </c>
    </row>
    <row r="120" spans="1:12" s="90" customFormat="1">
      <c r="A120" s="89"/>
      <c r="B120" s="89" t="s">
        <v>141</v>
      </c>
      <c r="C120" s="79"/>
      <c r="D120" s="79"/>
      <c r="E120" s="79">
        <v>104583</v>
      </c>
      <c r="F120" s="79"/>
      <c r="G120" s="85">
        <f t="shared" si="16"/>
        <v>104583</v>
      </c>
      <c r="H120" s="85"/>
      <c r="I120" s="85"/>
      <c r="J120" s="85">
        <v>161.65383064516126</v>
      </c>
      <c r="K120" s="85"/>
      <c r="L120" s="85">
        <f t="shared" si="17"/>
        <v>161.65383064516126</v>
      </c>
    </row>
    <row r="121" spans="1:12" s="90" customFormat="1">
      <c r="A121" s="89"/>
      <c r="B121" s="89" t="s">
        <v>142</v>
      </c>
      <c r="C121" s="79"/>
      <c r="D121" s="79"/>
      <c r="E121" s="79">
        <v>15720</v>
      </c>
      <c r="F121" s="79"/>
      <c r="G121" s="85">
        <f t="shared" si="16"/>
        <v>15720</v>
      </c>
      <c r="H121" s="85"/>
      <c r="I121" s="85"/>
      <c r="J121" s="85">
        <v>24.298387096774192</v>
      </c>
      <c r="K121" s="85"/>
      <c r="L121" s="85">
        <f t="shared" si="17"/>
        <v>24.298387096774192</v>
      </c>
    </row>
    <row r="122" spans="1:12" s="90" customFormat="1">
      <c r="A122" s="89"/>
      <c r="B122" s="89" t="s">
        <v>143</v>
      </c>
      <c r="C122" s="79"/>
      <c r="D122" s="79"/>
      <c r="E122" s="79">
        <v>39519</v>
      </c>
      <c r="F122" s="79">
        <v>26303</v>
      </c>
      <c r="G122" s="85">
        <f t="shared" si="16"/>
        <v>65822</v>
      </c>
      <c r="H122" s="85"/>
      <c r="I122" s="85"/>
      <c r="J122" s="85">
        <v>61.084475806451607</v>
      </c>
      <c r="K122" s="85">
        <v>40.656518817204294</v>
      </c>
      <c r="L122" s="85">
        <f t="shared" si="17"/>
        <v>101.74099462365589</v>
      </c>
    </row>
    <row r="123" spans="1:12" s="90" customFormat="1">
      <c r="A123" s="89"/>
      <c r="B123" s="89" t="s">
        <v>144</v>
      </c>
      <c r="C123" s="79"/>
      <c r="D123" s="79"/>
      <c r="E123" s="79">
        <v>33406</v>
      </c>
      <c r="F123" s="79">
        <v>40047</v>
      </c>
      <c r="G123" s="85">
        <f t="shared" si="16"/>
        <v>73453</v>
      </c>
      <c r="H123" s="85"/>
      <c r="I123" s="85"/>
      <c r="J123" s="85">
        <v>51.635618279569883</v>
      </c>
      <c r="K123" s="85">
        <v>61.900604838709675</v>
      </c>
      <c r="L123" s="85">
        <f t="shared" si="17"/>
        <v>113.53622311827957</v>
      </c>
    </row>
    <row r="124" spans="1:12" s="90" customFormat="1">
      <c r="A124" s="89"/>
      <c r="B124" s="89" t="s">
        <v>145</v>
      </c>
      <c r="C124" s="79"/>
      <c r="D124" s="79"/>
      <c r="E124" s="79">
        <v>64519</v>
      </c>
      <c r="F124" s="79">
        <v>103962</v>
      </c>
      <c r="G124" s="85">
        <f t="shared" si="16"/>
        <v>168481</v>
      </c>
      <c r="H124" s="85"/>
      <c r="I124" s="85"/>
      <c r="J124" s="85">
        <v>99.726948924731175</v>
      </c>
      <c r="K124" s="85">
        <v>160.69395161290319</v>
      </c>
      <c r="L124" s="85">
        <f t="shared" si="17"/>
        <v>260.42090053763434</v>
      </c>
    </row>
    <row r="125" spans="1:12" s="90" customFormat="1">
      <c r="A125" s="89"/>
      <c r="B125" s="89" t="s">
        <v>147</v>
      </c>
      <c r="C125" s="79"/>
      <c r="D125" s="79"/>
      <c r="E125" s="79">
        <v>513092</v>
      </c>
      <c r="F125" s="79">
        <v>66766</v>
      </c>
      <c r="G125" s="85">
        <f t="shared" si="16"/>
        <v>579858</v>
      </c>
      <c r="H125" s="85"/>
      <c r="I125" s="85"/>
      <c r="J125" s="85">
        <v>793.08575268817197</v>
      </c>
      <c r="K125" s="85">
        <v>103.20013440860214</v>
      </c>
      <c r="L125" s="85">
        <f t="shared" si="17"/>
        <v>896.2858870967741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619316</v>
      </c>
      <c r="F126" s="95">
        <v>67576</v>
      </c>
      <c r="G126" s="41">
        <f t="shared" si="16"/>
        <v>686892</v>
      </c>
      <c r="H126" s="51" t="s">
        <v>203</v>
      </c>
      <c r="I126" s="51" t="s">
        <v>203</v>
      </c>
      <c r="J126" s="32">
        <v>957.27607526881707</v>
      </c>
      <c r="K126" s="32">
        <v>104.4521505376344</v>
      </c>
      <c r="L126" s="32">
        <f>H126+I126+J126+K126</f>
        <v>1061.7282258064515</v>
      </c>
    </row>
    <row r="127" spans="1:12" s="90" customFormat="1" ht="30">
      <c r="A127" s="89"/>
      <c r="B127" s="93" t="s">
        <v>148</v>
      </c>
      <c r="C127" s="79"/>
      <c r="D127" s="79"/>
      <c r="E127" s="79">
        <v>619316</v>
      </c>
      <c r="F127" s="79">
        <v>67576</v>
      </c>
      <c r="G127" s="85">
        <f t="shared" si="16"/>
        <v>686892</v>
      </c>
      <c r="H127" s="85"/>
      <c r="I127" s="85"/>
      <c r="J127" s="85">
        <v>957.27607526881707</v>
      </c>
      <c r="K127" s="85">
        <v>104.4521505376344</v>
      </c>
      <c r="L127" s="85">
        <f>SUM(H127:K127)</f>
        <v>1061.7282258064515</v>
      </c>
    </row>
    <row r="128" spans="1:12" s="90" customFormat="1">
      <c r="A128" s="83">
        <v>40</v>
      </c>
      <c r="B128" s="84" t="s">
        <v>47</v>
      </c>
      <c r="C128" s="41">
        <v>160813</v>
      </c>
      <c r="D128" s="41">
        <v>0</v>
      </c>
      <c r="E128" s="41">
        <v>3617124</v>
      </c>
      <c r="F128" s="41">
        <v>2531187</v>
      </c>
      <c r="G128" s="41">
        <f t="shared" si="16"/>
        <v>6309124</v>
      </c>
      <c r="H128" s="32">
        <v>248.56848118279569</v>
      </c>
      <c r="I128" s="32" t="s">
        <v>203</v>
      </c>
      <c r="J128" s="32">
        <v>5590.9846774193538</v>
      </c>
      <c r="K128" s="32">
        <v>3912.4530241935481</v>
      </c>
      <c r="L128" s="32">
        <f>H128+I128+J128+K128</f>
        <v>9752.0061827956979</v>
      </c>
    </row>
    <row r="129" spans="1:12" s="90" customFormat="1">
      <c r="A129" s="89"/>
      <c r="B129" s="89" t="s">
        <v>149</v>
      </c>
      <c r="C129" s="79">
        <v>160813</v>
      </c>
      <c r="D129" s="79">
        <v>0</v>
      </c>
      <c r="E129" s="79">
        <v>3617124</v>
      </c>
      <c r="F129" s="79">
        <v>2531187</v>
      </c>
      <c r="G129" s="85">
        <f>C129+D129+E129+F129</f>
        <v>6309124</v>
      </c>
      <c r="H129" s="85">
        <v>248.56848118279569</v>
      </c>
      <c r="I129" s="85"/>
      <c r="J129" s="85">
        <v>5590.9846774193538</v>
      </c>
      <c r="K129" s="85">
        <v>3912.4530241935481</v>
      </c>
      <c r="L129" s="85">
        <f>H129+I129+J129+K129</f>
        <v>9752.0061827956979</v>
      </c>
    </row>
    <row r="130" spans="1:12" s="90" customFormat="1">
      <c r="A130" s="83">
        <v>41</v>
      </c>
      <c r="B130" s="84" t="s">
        <v>48</v>
      </c>
      <c r="C130" s="41">
        <v>812767</v>
      </c>
      <c r="D130" s="41">
        <v>0</v>
      </c>
      <c r="E130" s="41">
        <v>8663859</v>
      </c>
      <c r="F130" s="41">
        <v>3253220</v>
      </c>
      <c r="G130" s="41">
        <f>SUM(C130:F130)</f>
        <v>12729846</v>
      </c>
      <c r="H130" s="32">
        <v>1256.293077956989</v>
      </c>
      <c r="I130" s="32" t="s">
        <v>203</v>
      </c>
      <c r="J130" s="32">
        <v>13391.717540322581</v>
      </c>
      <c r="K130" s="32">
        <v>5028.4986559139779</v>
      </c>
      <c r="L130" s="32">
        <f>H130+I130+J130+K130</f>
        <v>19676.509274193548</v>
      </c>
    </row>
    <row r="131" spans="1:12" s="90" customFormat="1">
      <c r="A131" s="89"/>
      <c r="B131" s="89" t="s">
        <v>150</v>
      </c>
      <c r="C131" s="79">
        <v>812767</v>
      </c>
      <c r="D131" s="79"/>
      <c r="E131" s="79">
        <v>3552182.19</v>
      </c>
      <c r="F131" s="79">
        <v>1073562.6000000001</v>
      </c>
      <c r="G131" s="85">
        <f>SUM(C131:F131)</f>
        <v>5438511.7899999991</v>
      </c>
      <c r="H131" s="85">
        <v>1256.293077956989</v>
      </c>
      <c r="I131" s="85"/>
      <c r="J131" s="85">
        <v>5490.6041915322576</v>
      </c>
      <c r="K131" s="85">
        <v>1659.404556451613</v>
      </c>
      <c r="L131" s="85">
        <f>SUM(H131:K131)</f>
        <v>8406.30182594086</v>
      </c>
    </row>
    <row r="132" spans="1:12" s="90" customFormat="1">
      <c r="A132" s="89"/>
      <c r="B132" s="89" t="s">
        <v>151</v>
      </c>
      <c r="C132" s="79"/>
      <c r="D132" s="79"/>
      <c r="E132" s="79">
        <v>5111676.8099999996</v>
      </c>
      <c r="F132" s="79">
        <v>2179657.4</v>
      </c>
      <c r="G132" s="85">
        <f>SUM(C132:F132)</f>
        <v>7291334.209999999</v>
      </c>
      <c r="H132" s="85"/>
      <c r="I132" s="85"/>
      <c r="J132" s="85">
        <v>7901.1133487903217</v>
      </c>
      <c r="K132" s="85">
        <v>3369.0940994623652</v>
      </c>
      <c r="L132" s="85">
        <f>SUM(H132:K132)</f>
        <v>11270.207448252688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703314</v>
      </c>
      <c r="F133" s="41">
        <v>464432</v>
      </c>
      <c r="G133" s="41">
        <f>SUM(C133:F133)</f>
        <v>1167746</v>
      </c>
      <c r="H133" s="32" t="s">
        <v>203</v>
      </c>
      <c r="I133" s="32" t="s">
        <v>203</v>
      </c>
      <c r="J133" s="32">
        <v>1087.1116935483872</v>
      </c>
      <c r="K133" s="32">
        <v>717.87204301075269</v>
      </c>
      <c r="L133" s="32">
        <f>H133+I133+J133+K133</f>
        <v>1804.9837365591397</v>
      </c>
    </row>
    <row r="134" spans="1:12" s="90" customFormat="1">
      <c r="A134" s="89"/>
      <c r="B134" s="89" t="s">
        <v>152</v>
      </c>
      <c r="C134" s="79"/>
      <c r="D134" s="79"/>
      <c r="E134" s="79">
        <v>703314</v>
      </c>
      <c r="F134" s="79">
        <v>464432</v>
      </c>
      <c r="G134" s="85">
        <f>F134+E134</f>
        <v>1167746</v>
      </c>
      <c r="H134" s="85"/>
      <c r="I134" s="85"/>
      <c r="J134" s="85">
        <v>1087.1116935483872</v>
      </c>
      <c r="K134" s="85">
        <v>717.87204301075269</v>
      </c>
      <c r="L134" s="85">
        <f>H134+I134+J134+K134</f>
        <v>1804.9837365591397</v>
      </c>
    </row>
    <row r="135" spans="1:12" s="90" customFormat="1">
      <c r="A135" s="83">
        <v>43</v>
      </c>
      <c r="B135" s="84" t="s">
        <v>50</v>
      </c>
      <c r="C135" s="96">
        <v>275400</v>
      </c>
      <c r="D135" s="41"/>
      <c r="E135" s="96">
        <v>2701215</v>
      </c>
      <c r="F135" s="96">
        <v>2089214</v>
      </c>
      <c r="G135" s="41">
        <f>SUM(C135:F135)</f>
        <v>5065829</v>
      </c>
      <c r="H135" s="32">
        <v>425.68548387096774</v>
      </c>
      <c r="I135" s="32" t="s">
        <v>203</v>
      </c>
      <c r="J135" s="32">
        <v>4175.2651209677415</v>
      </c>
      <c r="K135" s="32">
        <v>3229.2958333333331</v>
      </c>
      <c r="L135" s="32">
        <f>H135+I135+J135+K135</f>
        <v>7830.246438172042</v>
      </c>
    </row>
    <row r="136" spans="1:12" s="90" customFormat="1">
      <c r="A136" s="89"/>
      <c r="B136" s="89" t="s">
        <v>153</v>
      </c>
      <c r="C136" s="79">
        <v>275400</v>
      </c>
      <c r="D136" s="79"/>
      <c r="E136" s="79">
        <v>241489</v>
      </c>
      <c r="F136" s="79">
        <v>354331</v>
      </c>
      <c r="G136" s="85">
        <f t="shared" ref="G136:G141" si="18">SUM(C136:F136)</f>
        <v>871220</v>
      </c>
      <c r="H136" s="85">
        <v>425.68548387096774</v>
      </c>
      <c r="I136" s="85"/>
      <c r="J136" s="85">
        <v>373.26928763440856</v>
      </c>
      <c r="K136" s="85">
        <v>547.6890456989247</v>
      </c>
      <c r="L136" s="85">
        <f t="shared" ref="L136:L141" si="19">SUM(H136:K136)</f>
        <v>1346.6438172043011</v>
      </c>
    </row>
    <row r="137" spans="1:12" s="90" customFormat="1">
      <c r="A137" s="89"/>
      <c r="B137" s="89" t="s">
        <v>154</v>
      </c>
      <c r="C137" s="79"/>
      <c r="D137" s="79"/>
      <c r="E137" s="79">
        <v>1162603</v>
      </c>
      <c r="F137" s="79">
        <v>993839</v>
      </c>
      <c r="G137" s="85">
        <f t="shared" si="18"/>
        <v>2156442</v>
      </c>
      <c r="H137" s="85"/>
      <c r="I137" s="85"/>
      <c r="J137" s="85">
        <v>1797.0342069892472</v>
      </c>
      <c r="K137" s="85">
        <v>1536.1758736559138</v>
      </c>
      <c r="L137" s="85">
        <f t="shared" si="19"/>
        <v>3333.2100806451608</v>
      </c>
    </row>
    <row r="138" spans="1:12" s="90" customFormat="1">
      <c r="A138" s="89"/>
      <c r="B138" s="89" t="s">
        <v>155</v>
      </c>
      <c r="C138" s="79"/>
      <c r="D138" s="79"/>
      <c r="E138" s="79">
        <v>584813</v>
      </c>
      <c r="F138" s="79"/>
      <c r="G138" s="85">
        <f t="shared" si="18"/>
        <v>584813</v>
      </c>
      <c r="H138" s="85"/>
      <c r="I138" s="85"/>
      <c r="J138" s="85">
        <v>903.94482526881711</v>
      </c>
      <c r="K138" s="85"/>
      <c r="L138" s="85">
        <f t="shared" si="19"/>
        <v>903.94482526881711</v>
      </c>
    </row>
    <row r="139" spans="1:12" s="90" customFormat="1">
      <c r="A139" s="89"/>
      <c r="B139" s="89" t="s">
        <v>199</v>
      </c>
      <c r="C139" s="79"/>
      <c r="D139" s="79"/>
      <c r="E139" s="79">
        <v>389785</v>
      </c>
      <c r="F139" s="79">
        <v>632823</v>
      </c>
      <c r="G139" s="85">
        <f t="shared" si="18"/>
        <v>1022608</v>
      </c>
      <c r="H139" s="85"/>
      <c r="I139" s="85"/>
      <c r="J139" s="85">
        <v>602.49025537634395</v>
      </c>
      <c r="K139" s="85">
        <v>978.15383064516129</v>
      </c>
      <c r="L139" s="85">
        <f t="shared" si="19"/>
        <v>1580.6440860215052</v>
      </c>
    </row>
    <row r="140" spans="1:12" s="90" customFormat="1">
      <c r="A140" s="89"/>
      <c r="B140" s="89" t="s">
        <v>200</v>
      </c>
      <c r="C140" s="79"/>
      <c r="D140" s="79"/>
      <c r="E140" s="79">
        <v>56185</v>
      </c>
      <c r="F140" s="79">
        <v>108221</v>
      </c>
      <c r="G140" s="85">
        <f t="shared" si="18"/>
        <v>164406</v>
      </c>
      <c r="H140" s="85"/>
      <c r="I140" s="85"/>
      <c r="J140" s="85">
        <v>86.84509408602149</v>
      </c>
      <c r="K140" s="85">
        <v>167.27708333333334</v>
      </c>
      <c r="L140" s="85">
        <f t="shared" si="19"/>
        <v>254.12217741935484</v>
      </c>
    </row>
    <row r="141" spans="1:12" s="90" customFormat="1">
      <c r="A141" s="89"/>
      <c r="B141" s="89" t="s">
        <v>201</v>
      </c>
      <c r="C141" s="79"/>
      <c r="D141" s="79"/>
      <c r="E141" s="79">
        <v>266340</v>
      </c>
      <c r="F141" s="79"/>
      <c r="G141" s="85">
        <f t="shared" si="18"/>
        <v>266340</v>
      </c>
      <c r="H141" s="85"/>
      <c r="I141" s="85"/>
      <c r="J141" s="85">
        <v>411.68145161290323</v>
      </c>
      <c r="K141" s="85"/>
      <c r="L141" s="85">
        <f t="shared" si="19"/>
        <v>411.68145161290323</v>
      </c>
    </row>
    <row r="142" spans="1:12" s="90" customFormat="1">
      <c r="A142" s="83">
        <v>44</v>
      </c>
      <c r="B142" s="84" t="s">
        <v>51</v>
      </c>
      <c r="C142" s="41">
        <v>1197853</v>
      </c>
      <c r="D142" s="41">
        <v>184935</v>
      </c>
      <c r="E142" s="96">
        <v>4290626</v>
      </c>
      <c r="F142" s="41">
        <v>1085876</v>
      </c>
      <c r="G142" s="41">
        <f>SUM(C142:F142)</f>
        <v>6759290</v>
      </c>
      <c r="H142" s="32">
        <v>1851.5200940860216</v>
      </c>
      <c r="I142" s="32">
        <v>285.85383064516128</v>
      </c>
      <c r="J142" s="32">
        <v>6632.0159946236554</v>
      </c>
      <c r="K142" s="32">
        <v>1678.4373655913978</v>
      </c>
      <c r="L142" s="32">
        <f>H142+I142+J142+K142</f>
        <v>10447.827284946237</v>
      </c>
    </row>
    <row r="143" spans="1:12" s="90" customFormat="1">
      <c r="A143" s="89"/>
      <c r="B143" s="89" t="s">
        <v>156</v>
      </c>
      <c r="C143" s="79">
        <v>1197853</v>
      </c>
      <c r="D143" s="79">
        <v>184935</v>
      </c>
      <c r="E143" s="79">
        <v>2512212</v>
      </c>
      <c r="F143" s="79">
        <v>838574</v>
      </c>
      <c r="G143" s="85">
        <f>C143+D143+E143+F143</f>
        <v>4733574</v>
      </c>
      <c r="H143" s="85">
        <v>1851.5200940860216</v>
      </c>
      <c r="I143" s="85">
        <v>285.85383064516128</v>
      </c>
      <c r="J143" s="85">
        <v>3883.123387096774</v>
      </c>
      <c r="K143" s="85">
        <v>1296.1829301075268</v>
      </c>
      <c r="L143" s="85">
        <f>H143+I143+J143+K143</f>
        <v>7316.6802419354835</v>
      </c>
    </row>
    <row r="144" spans="1:12" s="90" customFormat="1">
      <c r="A144" s="89"/>
      <c r="B144" s="89" t="s">
        <v>157</v>
      </c>
      <c r="C144" s="79"/>
      <c r="D144" s="79"/>
      <c r="E144" s="79">
        <v>1742265</v>
      </c>
      <c r="F144" s="79">
        <v>230527</v>
      </c>
      <c r="G144" s="85">
        <f>C144+D144+E144+F144</f>
        <v>1972792</v>
      </c>
      <c r="H144" s="85"/>
      <c r="I144" s="85"/>
      <c r="J144" s="85">
        <v>2693.0171370967737</v>
      </c>
      <c r="K144" s="85">
        <v>356.32533602150539</v>
      </c>
      <c r="L144" s="85">
        <f>H144+I144+J144+K144</f>
        <v>3049.342473118279</v>
      </c>
    </row>
    <row r="145" spans="1:12" s="90" customFormat="1">
      <c r="A145" s="89"/>
      <c r="B145" s="89" t="s">
        <v>197</v>
      </c>
      <c r="C145" s="79"/>
      <c r="D145" s="79"/>
      <c r="E145" s="79">
        <v>36149</v>
      </c>
      <c r="F145" s="79">
        <v>16775</v>
      </c>
      <c r="G145" s="85">
        <f>C145+D145+E145+F145</f>
        <v>52924</v>
      </c>
      <c r="H145" s="85"/>
      <c r="I145" s="85"/>
      <c r="J145" s="85">
        <v>55.875470430107519</v>
      </c>
      <c r="K145" s="85">
        <v>25.929099462365588</v>
      </c>
      <c r="L145" s="85">
        <f>H145+I145+J145+K145</f>
        <v>81.804569892473111</v>
      </c>
    </row>
    <row r="146" spans="1:12" s="90" customFormat="1">
      <c r="A146" s="83">
        <v>45</v>
      </c>
      <c r="B146" s="84" t="s">
        <v>52</v>
      </c>
      <c r="C146" s="41">
        <v>209321</v>
      </c>
      <c r="D146" s="41">
        <v>8973</v>
      </c>
      <c r="E146" s="53">
        <v>3332690</v>
      </c>
      <c r="F146" s="51">
        <v>2935357</v>
      </c>
      <c r="G146" s="41">
        <f>SUM(C146:F146)</f>
        <v>6486341</v>
      </c>
      <c r="H146" s="32">
        <v>323.5472446236559</v>
      </c>
      <c r="I146" s="32">
        <v>13.869556451612903</v>
      </c>
      <c r="J146" s="32">
        <v>5151.3353494623652</v>
      </c>
      <c r="K146" s="32">
        <v>4537.1781586021498</v>
      </c>
      <c r="L146" s="32">
        <f>H146+I146+J146+K146</f>
        <v>10025.930309139785</v>
      </c>
    </row>
    <row r="147" spans="1:12" s="90" customFormat="1">
      <c r="A147" s="89"/>
      <c r="B147" s="89" t="s">
        <v>158</v>
      </c>
      <c r="C147" s="79">
        <v>209321</v>
      </c>
      <c r="D147" s="79">
        <v>8973</v>
      </c>
      <c r="E147" s="79">
        <v>3332690</v>
      </c>
      <c r="F147" s="79">
        <v>2935357</v>
      </c>
      <c r="G147" s="79">
        <f>G146</f>
        <v>6486341</v>
      </c>
      <c r="H147" s="85"/>
      <c r="I147" s="85">
        <v>13.869556451612903</v>
      </c>
      <c r="J147" s="85">
        <v>5151.3353494623652</v>
      </c>
      <c r="K147" s="85">
        <v>4537.1781586021498</v>
      </c>
      <c r="L147" s="85">
        <f t="shared" ref="L147:L158" si="20">H147+I147+J147+K147</f>
        <v>9702.3830645161288</v>
      </c>
    </row>
    <row r="148" spans="1:12" s="90" customFormat="1">
      <c r="A148" s="83">
        <v>46</v>
      </c>
      <c r="B148" s="84" t="s">
        <v>53</v>
      </c>
      <c r="C148" s="41">
        <v>13191</v>
      </c>
      <c r="D148" s="41">
        <v>0</v>
      </c>
      <c r="E148" s="96">
        <v>1411531</v>
      </c>
      <c r="F148" s="41">
        <v>729469</v>
      </c>
      <c r="G148" s="41">
        <f t="shared" ref="G148:G159" si="21">SUM(C148:F148)</f>
        <v>2154191</v>
      </c>
      <c r="H148" s="32">
        <v>20.38931451612903</v>
      </c>
      <c r="I148" s="32" t="s">
        <v>203</v>
      </c>
      <c r="J148" s="32">
        <v>2181.8019489247308</v>
      </c>
      <c r="K148" s="32">
        <v>1127.5394489247312</v>
      </c>
      <c r="L148" s="32">
        <f t="shared" si="20"/>
        <v>3329.730712365591</v>
      </c>
    </row>
    <row r="149" spans="1:12" s="90" customFormat="1">
      <c r="A149" s="89"/>
      <c r="B149" s="89" t="s">
        <v>159</v>
      </c>
      <c r="C149" s="79">
        <v>13191</v>
      </c>
      <c r="D149" s="79"/>
      <c r="E149" s="79">
        <v>1411531</v>
      </c>
      <c r="F149" s="79">
        <v>729469</v>
      </c>
      <c r="G149" s="85">
        <f t="shared" si="21"/>
        <v>2154191</v>
      </c>
      <c r="H149" s="85">
        <v>20.38931451612903</v>
      </c>
      <c r="I149" s="85"/>
      <c r="J149" s="85">
        <v>2181.8019489247308</v>
      </c>
      <c r="K149" s="85">
        <v>1127.5394489247312</v>
      </c>
      <c r="L149" s="85">
        <f t="shared" si="20"/>
        <v>3329.730712365591</v>
      </c>
    </row>
    <row r="150" spans="1:12" s="90" customFormat="1">
      <c r="A150" s="83">
        <v>47</v>
      </c>
      <c r="B150" s="84" t="s">
        <v>54</v>
      </c>
      <c r="C150" s="41">
        <v>90139</v>
      </c>
      <c r="D150" s="41">
        <v>0</v>
      </c>
      <c r="E150" s="41">
        <v>3037789.0989999999</v>
      </c>
      <c r="F150" s="41">
        <v>1054480.1949999998</v>
      </c>
      <c r="G150" s="41">
        <f t="shared" si="21"/>
        <v>4182408.2939999998</v>
      </c>
      <c r="H150" s="32">
        <v>139.32775537634407</v>
      </c>
      <c r="I150" s="32" t="s">
        <v>203</v>
      </c>
      <c r="J150" s="32">
        <v>4695.5073438844083</v>
      </c>
      <c r="K150" s="32">
        <v>1629.9089035618276</v>
      </c>
      <c r="L150" s="32">
        <f t="shared" si="20"/>
        <v>6464.7440028225792</v>
      </c>
    </row>
    <row r="151" spans="1:12" s="90" customFormat="1">
      <c r="A151" s="89"/>
      <c r="B151" s="89" t="s">
        <v>160</v>
      </c>
      <c r="C151" s="79">
        <v>90139</v>
      </c>
      <c r="D151" s="79"/>
      <c r="E151" s="79">
        <v>197456.29143499999</v>
      </c>
      <c r="F151" s="79">
        <v>125483.14320499997</v>
      </c>
      <c r="G151" s="85">
        <f t="shared" si="21"/>
        <v>413078.43463999999</v>
      </c>
      <c r="H151" s="85">
        <v>139.32775537634407</v>
      </c>
      <c r="I151" s="85"/>
      <c r="J151" s="85">
        <v>305.20797735248652</v>
      </c>
      <c r="K151" s="85">
        <v>193.95915952385749</v>
      </c>
      <c r="L151" s="85">
        <f t="shared" si="20"/>
        <v>638.49489225268803</v>
      </c>
    </row>
    <row r="152" spans="1:12" s="90" customFormat="1">
      <c r="A152" s="89"/>
      <c r="B152" s="89" t="s">
        <v>163</v>
      </c>
      <c r="C152" s="79"/>
      <c r="D152" s="79"/>
      <c r="E152" s="79">
        <v>78982.516573999994</v>
      </c>
      <c r="F152" s="79"/>
      <c r="G152" s="85">
        <f t="shared" si="21"/>
        <v>78982.516573999994</v>
      </c>
      <c r="H152" s="85"/>
      <c r="I152" s="85"/>
      <c r="J152" s="85">
        <v>122.0831909409946</v>
      </c>
      <c r="K152" s="85"/>
      <c r="L152" s="85">
        <f t="shared" si="20"/>
        <v>122.0831909409946</v>
      </c>
    </row>
    <row r="153" spans="1:12" s="90" customFormat="1">
      <c r="A153" s="89"/>
      <c r="B153" s="89" t="s">
        <v>164</v>
      </c>
      <c r="C153" s="79"/>
      <c r="D153" s="79"/>
      <c r="E153" s="79">
        <v>243023.12792</v>
      </c>
      <c r="F153" s="79">
        <v>44288.168189999997</v>
      </c>
      <c r="G153" s="85">
        <f t="shared" si="21"/>
        <v>287311.29611</v>
      </c>
      <c r="H153" s="85"/>
      <c r="I153" s="85"/>
      <c r="J153" s="85">
        <v>375.64058751075265</v>
      </c>
      <c r="K153" s="85">
        <v>68.45617394959676</v>
      </c>
      <c r="L153" s="85">
        <f t="shared" si="20"/>
        <v>444.0967614603494</v>
      </c>
    </row>
    <row r="154" spans="1:12" s="90" customFormat="1">
      <c r="A154" s="89"/>
      <c r="B154" s="89" t="s">
        <v>161</v>
      </c>
      <c r="C154" s="79"/>
      <c r="D154" s="79"/>
      <c r="E154" s="79">
        <v>1020697.137264</v>
      </c>
      <c r="F154" s="79">
        <v>233040.12309499996</v>
      </c>
      <c r="G154" s="85">
        <f t="shared" si="21"/>
        <v>1253737.2603589999</v>
      </c>
      <c r="H154" s="85"/>
      <c r="I154" s="85"/>
      <c r="J154" s="85">
        <v>1577.6904675451613</v>
      </c>
      <c r="K154" s="85">
        <v>360.20986768716392</v>
      </c>
      <c r="L154" s="85">
        <f t="shared" si="20"/>
        <v>1937.9003352323252</v>
      </c>
    </row>
    <row r="155" spans="1:12" s="90" customFormat="1">
      <c r="A155" s="89"/>
      <c r="B155" s="89" t="s">
        <v>167</v>
      </c>
      <c r="C155" s="79"/>
      <c r="D155" s="79"/>
      <c r="E155" s="79">
        <v>1069301.762848</v>
      </c>
      <c r="F155" s="79">
        <v>428118.95916999999</v>
      </c>
      <c r="G155" s="85">
        <f t="shared" si="21"/>
        <v>1497420.722018</v>
      </c>
      <c r="H155" s="85"/>
      <c r="I155" s="85"/>
      <c r="J155" s="85">
        <v>1652.8185850473117</v>
      </c>
      <c r="K155" s="85">
        <v>661.74301484610214</v>
      </c>
      <c r="L155" s="85">
        <f t="shared" si="20"/>
        <v>2314.5615998934136</v>
      </c>
    </row>
    <row r="156" spans="1:12" s="90" customFormat="1">
      <c r="A156" s="89"/>
      <c r="B156" s="89" t="s">
        <v>166</v>
      </c>
      <c r="C156" s="79"/>
      <c r="D156" s="79"/>
      <c r="E156" s="79">
        <v>170116.18954399999</v>
      </c>
      <c r="F156" s="79">
        <v>79086.014624999982</v>
      </c>
      <c r="G156" s="85">
        <f t="shared" si="21"/>
        <v>249202.20416899998</v>
      </c>
      <c r="H156" s="85"/>
      <c r="I156" s="85"/>
      <c r="J156" s="85">
        <v>262.94841125752686</v>
      </c>
      <c r="K156" s="85">
        <v>122.24316776713705</v>
      </c>
      <c r="L156" s="85">
        <f t="shared" si="20"/>
        <v>385.19157902466389</v>
      </c>
    </row>
    <row r="157" spans="1:12" s="90" customFormat="1">
      <c r="A157" s="89"/>
      <c r="B157" s="89" t="s">
        <v>162</v>
      </c>
      <c r="C157" s="79"/>
      <c r="D157" s="79"/>
      <c r="E157" s="79">
        <v>154927.244049</v>
      </c>
      <c r="F157" s="79">
        <v>51669.529554999994</v>
      </c>
      <c r="G157" s="85">
        <f t="shared" si="21"/>
        <v>206596.77360399999</v>
      </c>
      <c r="H157" s="85"/>
      <c r="I157" s="85"/>
      <c r="J157" s="85">
        <v>239.47087453810482</v>
      </c>
      <c r="K157" s="85">
        <v>79.865536274529561</v>
      </c>
      <c r="L157" s="85">
        <f t="shared" si="20"/>
        <v>319.33641081263437</v>
      </c>
    </row>
    <row r="158" spans="1:12" s="90" customFormat="1">
      <c r="A158" s="89"/>
      <c r="B158" s="89" t="s">
        <v>165</v>
      </c>
      <c r="C158" s="79"/>
      <c r="D158" s="79"/>
      <c r="E158" s="79">
        <v>103284.82936600001</v>
      </c>
      <c r="F158" s="79">
        <v>92794.257159999979</v>
      </c>
      <c r="G158" s="85">
        <f t="shared" si="21"/>
        <v>196079.086526</v>
      </c>
      <c r="H158" s="85"/>
      <c r="I158" s="85"/>
      <c r="J158" s="85">
        <v>159.64724969206989</v>
      </c>
      <c r="K158" s="85">
        <v>143.4319835134408</v>
      </c>
      <c r="L158" s="85">
        <f t="shared" si="20"/>
        <v>303.07923320551072</v>
      </c>
    </row>
    <row r="159" spans="1:12" s="90" customFormat="1">
      <c r="A159" s="83">
        <v>48</v>
      </c>
      <c r="B159" s="84" t="s">
        <v>55</v>
      </c>
      <c r="C159" s="41">
        <v>339283</v>
      </c>
      <c r="D159" s="41">
        <v>0</v>
      </c>
      <c r="E159" s="96">
        <v>1338553</v>
      </c>
      <c r="F159" s="41">
        <v>449987</v>
      </c>
      <c r="G159" s="41">
        <f t="shared" si="21"/>
        <v>2127823</v>
      </c>
      <c r="H159" s="32">
        <v>524.42936827956987</v>
      </c>
      <c r="I159" s="32" t="s">
        <v>203</v>
      </c>
      <c r="J159" s="32">
        <v>2068.9999327956989</v>
      </c>
      <c r="K159" s="32">
        <v>695.54442204301074</v>
      </c>
      <c r="L159" s="32">
        <f>H159+I159+J159+K159</f>
        <v>3288.9737231182798</v>
      </c>
    </row>
    <row r="160" spans="1:12" s="90" customFormat="1">
      <c r="A160" s="89"/>
      <c r="B160" s="89" t="s">
        <v>168</v>
      </c>
      <c r="C160" s="79">
        <v>339283</v>
      </c>
      <c r="D160" s="79">
        <v>0</v>
      </c>
      <c r="E160" s="79">
        <v>1338553</v>
      </c>
      <c r="F160" s="79">
        <v>449987</v>
      </c>
      <c r="G160" s="85">
        <f>G159*100%</f>
        <v>2127823</v>
      </c>
      <c r="H160" s="85">
        <v>524.42936827956987</v>
      </c>
      <c r="I160" s="85"/>
      <c r="J160" s="85">
        <v>2068.9999327956989</v>
      </c>
      <c r="K160" s="85">
        <v>695.54442204301074</v>
      </c>
      <c r="L160" s="85">
        <f>SUM(H160:K160)</f>
        <v>3288.9737231182798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8587</v>
      </c>
      <c r="E161" s="96">
        <v>1390891</v>
      </c>
      <c r="F161" s="41">
        <v>864323</v>
      </c>
      <c r="G161" s="41">
        <f>SUM(C161:F161)</f>
        <v>2263801</v>
      </c>
      <c r="H161" s="32" t="s">
        <v>203</v>
      </c>
      <c r="I161" s="32">
        <v>13.272916666666665</v>
      </c>
      <c r="J161" s="32">
        <v>2149.8987231182791</v>
      </c>
      <c r="K161" s="32">
        <v>1335.9831317204298</v>
      </c>
      <c r="L161" s="32">
        <f t="shared" ref="L161:L200" si="22">SUM(H161:K161)</f>
        <v>3499.1547715053757</v>
      </c>
    </row>
    <row r="162" spans="1:12" s="90" customFormat="1">
      <c r="A162" s="89"/>
      <c r="B162" s="89" t="s">
        <v>169</v>
      </c>
      <c r="C162" s="79"/>
      <c r="D162" s="79">
        <v>8587</v>
      </c>
      <c r="E162" s="79">
        <v>1390891</v>
      </c>
      <c r="F162" s="79">
        <v>864323</v>
      </c>
      <c r="G162" s="85">
        <f>G161*100%</f>
        <v>2263801</v>
      </c>
      <c r="H162" s="85"/>
      <c r="I162" s="85">
        <v>13.272916666666665</v>
      </c>
      <c r="J162" s="85">
        <v>2149.8987231182791</v>
      </c>
      <c r="K162" s="85">
        <v>1335.9831317204298</v>
      </c>
      <c r="L162" s="85">
        <f t="shared" si="22"/>
        <v>3499.1547715053757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116567</v>
      </c>
      <c r="F163" s="41">
        <v>188734</v>
      </c>
      <c r="G163" s="41">
        <f>SUM(C163:F163)</f>
        <v>305301</v>
      </c>
      <c r="H163" s="32" t="s">
        <v>203</v>
      </c>
      <c r="I163" s="32" t="s">
        <v>203</v>
      </c>
      <c r="J163" s="32">
        <v>180.17748655913979</v>
      </c>
      <c r="K163" s="32">
        <v>291.72594086021502</v>
      </c>
      <c r="L163" s="32">
        <f t="shared" si="22"/>
        <v>471.90342741935478</v>
      </c>
    </row>
    <row r="164" spans="1:12" s="90" customFormat="1">
      <c r="A164" s="89"/>
      <c r="B164" s="89" t="s">
        <v>170</v>
      </c>
      <c r="C164" s="79"/>
      <c r="D164" s="79"/>
      <c r="E164" s="79">
        <v>116567</v>
      </c>
      <c r="F164" s="79">
        <v>188734</v>
      </c>
      <c r="G164" s="85">
        <f>G163</f>
        <v>305301</v>
      </c>
      <c r="H164" s="85"/>
      <c r="I164" s="85"/>
      <c r="J164" s="85">
        <v>180.17748655913979</v>
      </c>
      <c r="K164" s="85">
        <v>291.72594086021502</v>
      </c>
      <c r="L164" s="85">
        <f t="shared" si="22"/>
        <v>471.90342741935478</v>
      </c>
    </row>
    <row r="165" spans="1:12" s="90" customFormat="1">
      <c r="A165" s="83">
        <v>51</v>
      </c>
      <c r="B165" s="84" t="s">
        <v>58</v>
      </c>
      <c r="C165" s="41">
        <v>12140</v>
      </c>
      <c r="D165" s="41">
        <v>0</v>
      </c>
      <c r="E165" s="96">
        <v>3921400</v>
      </c>
      <c r="F165" s="41">
        <v>601947</v>
      </c>
      <c r="G165" s="41">
        <f>SUM(C165:F165)</f>
        <v>4535487</v>
      </c>
      <c r="H165" s="32">
        <v>18.764784946236556</v>
      </c>
      <c r="I165" s="32" t="s">
        <v>203</v>
      </c>
      <c r="J165" s="32">
        <v>6061.3037634408602</v>
      </c>
      <c r="K165" s="32">
        <v>930.42883064516127</v>
      </c>
      <c r="L165" s="32">
        <f t="shared" si="22"/>
        <v>7010.4973790322583</v>
      </c>
    </row>
    <row r="166" spans="1:12" s="90" customFormat="1">
      <c r="A166" s="89"/>
      <c r="B166" s="89" t="s">
        <v>171</v>
      </c>
      <c r="C166" s="79">
        <v>12140</v>
      </c>
      <c r="D166" s="79">
        <v>0</v>
      </c>
      <c r="E166" s="79">
        <v>3921400</v>
      </c>
      <c r="F166" s="79">
        <v>601947</v>
      </c>
      <c r="G166" s="85">
        <f>G165*100%</f>
        <v>4535487</v>
      </c>
      <c r="H166" s="85">
        <v>18.764784946236556</v>
      </c>
      <c r="I166" s="85"/>
      <c r="J166" s="85">
        <v>6061.3037634408602</v>
      </c>
      <c r="K166" s="85">
        <v>930.42883064516127</v>
      </c>
      <c r="L166" s="85">
        <f t="shared" si="22"/>
        <v>7010.4973790322583</v>
      </c>
    </row>
    <row r="167" spans="1:12" s="90" customFormat="1">
      <c r="A167" s="83">
        <v>52</v>
      </c>
      <c r="B167" s="84" t="s">
        <v>59</v>
      </c>
      <c r="C167" s="41">
        <v>1005940</v>
      </c>
      <c r="D167" s="41">
        <v>0</v>
      </c>
      <c r="E167" s="41">
        <v>1245907</v>
      </c>
      <c r="F167" s="41">
        <v>2008096</v>
      </c>
      <c r="G167" s="41">
        <f t="shared" ref="G167:G196" si="23">SUM(C167:F167)</f>
        <v>4259943</v>
      </c>
      <c r="H167" s="32">
        <v>1554.8803763440858</v>
      </c>
      <c r="I167" s="32" t="s">
        <v>203</v>
      </c>
      <c r="J167" s="32">
        <v>1925.7971102150536</v>
      </c>
      <c r="K167" s="32">
        <v>3103.9118279569889</v>
      </c>
      <c r="L167" s="32">
        <f t="shared" si="22"/>
        <v>6584.5893145161281</v>
      </c>
    </row>
    <row r="168" spans="1:12" s="90" customFormat="1">
      <c r="A168" s="89"/>
      <c r="B168" s="89" t="s">
        <v>172</v>
      </c>
      <c r="C168" s="79">
        <v>1005940</v>
      </c>
      <c r="D168" s="79"/>
      <c r="E168" s="79">
        <v>1047434</v>
      </c>
      <c r="F168" s="79">
        <v>1778314</v>
      </c>
      <c r="G168" s="85">
        <f>SUM(C168:F168)</f>
        <v>3831688</v>
      </c>
      <c r="H168" s="85">
        <v>1554.8803763440858</v>
      </c>
      <c r="I168" s="85"/>
      <c r="J168" s="85">
        <v>1619.0176075268814</v>
      </c>
      <c r="K168" s="85">
        <v>2748.7380376344086</v>
      </c>
      <c r="L168" s="85">
        <f t="shared" si="22"/>
        <v>5922.6360215053755</v>
      </c>
    </row>
    <row r="169" spans="1:12" s="90" customFormat="1">
      <c r="A169" s="89"/>
      <c r="B169" s="89" t="s">
        <v>173</v>
      </c>
      <c r="C169" s="79"/>
      <c r="D169" s="79"/>
      <c r="E169" s="79">
        <v>198473</v>
      </c>
      <c r="F169" s="79">
        <v>181343</v>
      </c>
      <c r="G169" s="85">
        <f t="shared" si="23"/>
        <v>379816</v>
      </c>
      <c r="H169" s="85"/>
      <c r="I169" s="85"/>
      <c r="J169" s="85">
        <v>306.77950268817199</v>
      </c>
      <c r="K169" s="85">
        <v>280.30168010752686</v>
      </c>
      <c r="L169" s="85">
        <f t="shared" si="22"/>
        <v>587.08118279569885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48439</v>
      </c>
      <c r="G170" s="85">
        <f t="shared" si="23"/>
        <v>48439</v>
      </c>
      <c r="H170" s="85"/>
      <c r="I170" s="85"/>
      <c r="J170" s="85"/>
      <c r="K170" s="85">
        <v>74.872110215053766</v>
      </c>
      <c r="L170" s="85">
        <f t="shared" si="22"/>
        <v>74.872110215053766</v>
      </c>
    </row>
    <row r="171" spans="1:12" s="90" customFormat="1">
      <c r="A171" s="83">
        <v>53</v>
      </c>
      <c r="B171" s="84" t="s">
        <v>60</v>
      </c>
      <c r="C171" s="41">
        <v>769798</v>
      </c>
      <c r="D171" s="41"/>
      <c r="E171" s="41">
        <v>1720078</v>
      </c>
      <c r="F171" s="41">
        <v>1195880</v>
      </c>
      <c r="G171" s="41">
        <f t="shared" si="23"/>
        <v>3685756</v>
      </c>
      <c r="H171" s="32">
        <v>1189.875940860215</v>
      </c>
      <c r="I171" s="32" t="s">
        <v>203</v>
      </c>
      <c r="J171" s="32">
        <v>2658.7227150537628</v>
      </c>
      <c r="K171" s="32">
        <v>1848.4704301075267</v>
      </c>
      <c r="L171" s="32">
        <f t="shared" si="22"/>
        <v>5697.0690860215045</v>
      </c>
    </row>
    <row r="172" spans="1:12" s="90" customFormat="1">
      <c r="A172" s="89"/>
      <c r="B172" s="89" t="s">
        <v>184</v>
      </c>
      <c r="C172" s="79">
        <v>769798</v>
      </c>
      <c r="D172" s="79"/>
      <c r="E172" s="79">
        <v>1720078</v>
      </c>
      <c r="F172" s="79">
        <v>1195880</v>
      </c>
      <c r="G172" s="85">
        <f t="shared" si="23"/>
        <v>3685756</v>
      </c>
      <c r="H172" s="85">
        <v>1189.875940860215</v>
      </c>
      <c r="I172" s="85"/>
      <c r="J172" s="85">
        <v>2658.7227150537628</v>
      </c>
      <c r="K172" s="85">
        <v>1848.4704301075267</v>
      </c>
      <c r="L172" s="85">
        <f t="shared" si="22"/>
        <v>5697.0690860215045</v>
      </c>
    </row>
    <row r="173" spans="1:12" s="90" customFormat="1">
      <c r="A173" s="83">
        <v>54</v>
      </c>
      <c r="B173" s="84" t="s">
        <v>61</v>
      </c>
      <c r="C173" s="41">
        <v>175278</v>
      </c>
      <c r="D173" s="41">
        <v>0</v>
      </c>
      <c r="E173" s="41">
        <v>1820813</v>
      </c>
      <c r="F173" s="41">
        <v>870473</v>
      </c>
      <c r="G173" s="41">
        <f t="shared" si="23"/>
        <v>2866564</v>
      </c>
      <c r="H173" s="32">
        <v>270.92701612903227</v>
      </c>
      <c r="I173" s="32" t="s">
        <v>203</v>
      </c>
      <c r="J173" s="32">
        <v>2814.4286962365586</v>
      </c>
      <c r="K173" s="32">
        <v>1345.4891801075266</v>
      </c>
      <c r="L173" s="32">
        <f t="shared" si="22"/>
        <v>4430.8448924731174</v>
      </c>
    </row>
    <row r="174" spans="1:12" s="90" customFormat="1">
      <c r="A174" s="89"/>
      <c r="B174" s="89" t="s">
        <v>185</v>
      </c>
      <c r="C174" s="79"/>
      <c r="D174" s="79"/>
      <c r="E174" s="79">
        <v>255163</v>
      </c>
      <c r="F174" s="79">
        <v>119853</v>
      </c>
      <c r="G174" s="85">
        <f t="shared" si="23"/>
        <v>375016</v>
      </c>
      <c r="H174" s="85"/>
      <c r="I174" s="85"/>
      <c r="J174" s="85">
        <v>394.40517473118274</v>
      </c>
      <c r="K174" s="85">
        <v>185.25665322580645</v>
      </c>
      <c r="L174" s="85">
        <f t="shared" si="22"/>
        <v>579.66182795698921</v>
      </c>
    </row>
    <row r="175" spans="1:12" s="90" customFormat="1">
      <c r="A175" s="89"/>
      <c r="B175" s="89" t="s">
        <v>186</v>
      </c>
      <c r="C175" s="79"/>
      <c r="D175" s="79"/>
      <c r="E175" s="79">
        <v>129582</v>
      </c>
      <c r="F175" s="79">
        <v>141153</v>
      </c>
      <c r="G175" s="85">
        <f t="shared" si="23"/>
        <v>270735</v>
      </c>
      <c r="H175" s="85"/>
      <c r="I175" s="85"/>
      <c r="J175" s="85">
        <v>200.29475806451609</v>
      </c>
      <c r="K175" s="85">
        <v>218.18004032258062</v>
      </c>
      <c r="L175" s="85">
        <f t="shared" si="22"/>
        <v>418.47479838709671</v>
      </c>
    </row>
    <row r="176" spans="1:12" s="90" customFormat="1">
      <c r="A176" s="89"/>
      <c r="B176" s="89" t="s">
        <v>187</v>
      </c>
      <c r="C176" s="79"/>
      <c r="D176" s="79"/>
      <c r="E176" s="79">
        <v>7680</v>
      </c>
      <c r="F176" s="79">
        <v>8311</v>
      </c>
      <c r="G176" s="85">
        <f t="shared" si="23"/>
        <v>15991</v>
      </c>
      <c r="H176" s="85"/>
      <c r="I176" s="85"/>
      <c r="J176" s="85">
        <v>11.870967741935482</v>
      </c>
      <c r="K176" s="85">
        <v>12.846303763440858</v>
      </c>
      <c r="L176" s="85">
        <f t="shared" si="22"/>
        <v>24.717271505376338</v>
      </c>
    </row>
    <row r="177" spans="1:12" s="90" customFormat="1">
      <c r="A177" s="89"/>
      <c r="B177" s="89" t="s">
        <v>188</v>
      </c>
      <c r="C177" s="79"/>
      <c r="D177" s="79"/>
      <c r="E177" s="79">
        <v>36135</v>
      </c>
      <c r="F177" s="79">
        <v>3403</v>
      </c>
      <c r="G177" s="85">
        <f t="shared" si="23"/>
        <v>39538</v>
      </c>
      <c r="H177" s="85"/>
      <c r="I177" s="85"/>
      <c r="J177" s="85">
        <v>55.853830645161288</v>
      </c>
      <c r="K177" s="85">
        <v>5.2600134408602148</v>
      </c>
      <c r="L177" s="85">
        <f t="shared" si="22"/>
        <v>61.113844086021501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3"/>
        <v>0</v>
      </c>
      <c r="H178" s="85"/>
      <c r="I178" s="85"/>
      <c r="J178" s="85"/>
      <c r="K178" s="85"/>
      <c r="L178" s="85">
        <f t="shared" si="22"/>
        <v>0</v>
      </c>
    </row>
    <row r="179" spans="1:12" s="90" customFormat="1">
      <c r="A179" s="89"/>
      <c r="B179" s="89" t="s">
        <v>190</v>
      </c>
      <c r="C179" s="79"/>
      <c r="D179" s="79"/>
      <c r="E179" s="79">
        <v>398121</v>
      </c>
      <c r="F179" s="79"/>
      <c r="G179" s="85">
        <f t="shared" si="23"/>
        <v>398121</v>
      </c>
      <c r="H179" s="85"/>
      <c r="I179" s="85"/>
      <c r="J179" s="85">
        <v>615.3752016129032</v>
      </c>
      <c r="K179" s="85"/>
      <c r="L179" s="85">
        <f t="shared" si="22"/>
        <v>615.3752016129032</v>
      </c>
    </row>
    <row r="180" spans="1:12" s="90" customFormat="1">
      <c r="A180" s="89"/>
      <c r="B180" s="89" t="s">
        <v>191</v>
      </c>
      <c r="C180" s="79">
        <v>175278</v>
      </c>
      <c r="D180" s="79"/>
      <c r="E180" s="79">
        <v>89788</v>
      </c>
      <c r="F180" s="79">
        <v>16588</v>
      </c>
      <c r="G180" s="85">
        <f t="shared" si="23"/>
        <v>281654</v>
      </c>
      <c r="H180" s="85">
        <v>270.92701612903227</v>
      </c>
      <c r="I180" s="85"/>
      <c r="J180" s="85">
        <v>138.78521505376344</v>
      </c>
      <c r="K180" s="85">
        <v>25.640053763440861</v>
      </c>
      <c r="L180" s="85">
        <f t="shared" si="22"/>
        <v>435.35228494623652</v>
      </c>
    </row>
    <row r="181" spans="1:12" s="90" customFormat="1">
      <c r="A181" s="89"/>
      <c r="B181" s="89" t="s">
        <v>192</v>
      </c>
      <c r="C181" s="79"/>
      <c r="D181" s="79"/>
      <c r="E181" s="79">
        <v>645126</v>
      </c>
      <c r="F181" s="79">
        <v>561644</v>
      </c>
      <c r="G181" s="85">
        <f t="shared" si="23"/>
        <v>1206770</v>
      </c>
      <c r="H181" s="85"/>
      <c r="I181" s="85"/>
      <c r="J181" s="85">
        <v>997.17056451612893</v>
      </c>
      <c r="K181" s="85">
        <v>868.13252688172031</v>
      </c>
      <c r="L181" s="85">
        <f t="shared" si="22"/>
        <v>1865.3030913978491</v>
      </c>
    </row>
    <row r="182" spans="1:12" s="90" customFormat="1">
      <c r="A182" s="89"/>
      <c r="B182" s="89" t="s">
        <v>198</v>
      </c>
      <c r="C182" s="79"/>
      <c r="D182" s="79"/>
      <c r="E182" s="79">
        <v>259218</v>
      </c>
      <c r="F182" s="79">
        <v>19521</v>
      </c>
      <c r="G182" s="85">
        <f t="shared" si="23"/>
        <v>278739</v>
      </c>
      <c r="H182" s="85"/>
      <c r="I182" s="85"/>
      <c r="J182" s="85">
        <v>400.67298387096776</v>
      </c>
      <c r="K182" s="85"/>
      <c r="L182" s="85">
        <f t="shared" si="22"/>
        <v>400.67298387096776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56459</v>
      </c>
      <c r="E183" s="55">
        <v>2494847</v>
      </c>
      <c r="F183" s="55">
        <v>660372</v>
      </c>
      <c r="G183" s="55">
        <f t="shared" si="23"/>
        <v>3211678</v>
      </c>
      <c r="H183" s="26" t="s">
        <v>203</v>
      </c>
      <c r="I183" s="26">
        <v>87.268615591397847</v>
      </c>
      <c r="J183" s="26">
        <v>3856.2823252688172</v>
      </c>
      <c r="K183" s="26">
        <v>1020.7362903225805</v>
      </c>
      <c r="L183" s="26">
        <f t="shared" si="22"/>
        <v>4964.2872311827959</v>
      </c>
    </row>
    <row r="184" spans="1:12" s="90" customFormat="1">
      <c r="A184" s="89"/>
      <c r="B184" s="89" t="s">
        <v>175</v>
      </c>
      <c r="C184" s="79"/>
      <c r="D184" s="79"/>
      <c r="E184" s="79">
        <v>745876</v>
      </c>
      <c r="F184" s="79">
        <v>296634</v>
      </c>
      <c r="G184" s="85">
        <f t="shared" si="23"/>
        <v>1042510</v>
      </c>
      <c r="H184" s="85"/>
      <c r="I184" s="85"/>
      <c r="J184" s="85">
        <v>1152.8997311827957</v>
      </c>
      <c r="K184" s="85">
        <v>458.50685483870961</v>
      </c>
      <c r="L184" s="85">
        <f t="shared" si="22"/>
        <v>1611.4065860215053</v>
      </c>
    </row>
    <row r="185" spans="1:12" s="90" customFormat="1">
      <c r="A185" s="89"/>
      <c r="B185" s="89" t="s">
        <v>176</v>
      </c>
      <c r="C185" s="79"/>
      <c r="D185" s="79"/>
      <c r="E185" s="79">
        <v>589976</v>
      </c>
      <c r="F185" s="79">
        <v>41833</v>
      </c>
      <c r="G185" s="85">
        <f t="shared" si="23"/>
        <v>631809</v>
      </c>
      <c r="H185" s="85"/>
      <c r="I185" s="85"/>
      <c r="J185" s="85">
        <v>911.92526881720426</v>
      </c>
      <c r="K185" s="85">
        <v>64.661223118279565</v>
      </c>
      <c r="L185" s="85">
        <f t="shared" si="22"/>
        <v>976.58649193548376</v>
      </c>
    </row>
    <row r="186" spans="1:12" s="90" customFormat="1">
      <c r="A186" s="89"/>
      <c r="B186" s="89" t="s">
        <v>177</v>
      </c>
      <c r="C186" s="79"/>
      <c r="D186" s="79">
        <v>56459</v>
      </c>
      <c r="E186" s="79">
        <v>345926</v>
      </c>
      <c r="F186" s="79">
        <v>134422</v>
      </c>
      <c r="G186" s="85">
        <f t="shared" si="23"/>
        <v>536807</v>
      </c>
      <c r="H186" s="85"/>
      <c r="I186" s="85">
        <v>87.268615591397847</v>
      </c>
      <c r="J186" s="85">
        <v>534.69744623655913</v>
      </c>
      <c r="K186" s="85">
        <v>207.77594086021506</v>
      </c>
      <c r="L186" s="85">
        <f t="shared" si="22"/>
        <v>829.74200268817208</v>
      </c>
    </row>
    <row r="187" spans="1:12" s="90" customFormat="1">
      <c r="A187" s="89"/>
      <c r="B187" s="89" t="s">
        <v>179</v>
      </c>
      <c r="C187" s="79"/>
      <c r="D187" s="79"/>
      <c r="E187" s="79">
        <v>191499</v>
      </c>
      <c r="F187" s="79">
        <v>25543</v>
      </c>
      <c r="G187" s="85">
        <f t="shared" si="23"/>
        <v>217042</v>
      </c>
      <c r="H187" s="85"/>
      <c r="I187" s="85"/>
      <c r="J187" s="85">
        <v>295.99979838709675</v>
      </c>
      <c r="K187" s="85">
        <v>39.481787634408597</v>
      </c>
      <c r="L187" s="85">
        <f t="shared" si="22"/>
        <v>335.48158602150534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10215</v>
      </c>
      <c r="G188" s="85">
        <f t="shared" si="23"/>
        <v>10215</v>
      </c>
      <c r="H188" s="85"/>
      <c r="I188" s="85"/>
      <c r="J188" s="85"/>
      <c r="K188" s="85">
        <v>15.789314516129032</v>
      </c>
      <c r="L188" s="85">
        <f t="shared" si="22"/>
        <v>15.789314516129032</v>
      </c>
    </row>
    <row r="189" spans="1:12" s="90" customFormat="1" ht="30">
      <c r="A189" s="89"/>
      <c r="B189" s="93" t="s">
        <v>180</v>
      </c>
      <c r="C189" s="79"/>
      <c r="D189" s="79"/>
      <c r="E189" s="79">
        <v>114548</v>
      </c>
      <c r="F189" s="79"/>
      <c r="G189" s="85">
        <f t="shared" si="23"/>
        <v>114548</v>
      </c>
      <c r="H189" s="85"/>
      <c r="I189" s="85"/>
      <c r="J189" s="85">
        <v>177.05672043010753</v>
      </c>
      <c r="K189" s="85"/>
      <c r="L189" s="85">
        <f t="shared" si="22"/>
        <v>177.05672043010753</v>
      </c>
    </row>
    <row r="190" spans="1:12" s="90" customFormat="1">
      <c r="A190" s="89"/>
      <c r="B190" s="89" t="s">
        <v>181</v>
      </c>
      <c r="C190" s="79"/>
      <c r="D190" s="79"/>
      <c r="E190" s="79">
        <v>471688</v>
      </c>
      <c r="F190" s="79">
        <v>141473</v>
      </c>
      <c r="G190" s="85">
        <f t="shared" si="23"/>
        <v>613161</v>
      </c>
      <c r="H190" s="85"/>
      <c r="I190" s="85"/>
      <c r="J190" s="85">
        <v>729.08763440860207</v>
      </c>
      <c r="K190" s="85">
        <v>218.67466397849461</v>
      </c>
      <c r="L190" s="85">
        <f t="shared" si="22"/>
        <v>947.76229838709673</v>
      </c>
    </row>
    <row r="191" spans="1:12" s="90" customFormat="1">
      <c r="A191" s="89"/>
      <c r="B191" s="89" t="s">
        <v>182</v>
      </c>
      <c r="C191" s="79"/>
      <c r="D191" s="79"/>
      <c r="E191" s="79">
        <v>12656</v>
      </c>
      <c r="F191" s="79"/>
      <c r="G191" s="85">
        <f t="shared" si="23"/>
        <v>12656</v>
      </c>
      <c r="H191" s="85"/>
      <c r="I191" s="85"/>
      <c r="J191" s="85">
        <v>19.56236559139785</v>
      </c>
      <c r="K191" s="85"/>
      <c r="L191" s="85">
        <f t="shared" si="22"/>
        <v>19.56236559139785</v>
      </c>
    </row>
    <row r="192" spans="1:12" s="90" customFormat="1">
      <c r="A192" s="89"/>
      <c r="B192" s="89" t="s">
        <v>183</v>
      </c>
      <c r="C192" s="79"/>
      <c r="D192" s="79"/>
      <c r="E192" s="79">
        <v>22678</v>
      </c>
      <c r="F192" s="79">
        <v>10252</v>
      </c>
      <c r="G192" s="85">
        <f t="shared" si="23"/>
        <v>32930</v>
      </c>
      <c r="H192" s="85"/>
      <c r="I192" s="85"/>
      <c r="J192" s="85">
        <v>35.053360215053758</v>
      </c>
      <c r="K192" s="85">
        <v>15.846505376344085</v>
      </c>
      <c r="L192" s="85">
        <f t="shared" si="22"/>
        <v>50.899865591397841</v>
      </c>
    </row>
    <row r="193" spans="1:12" s="90" customFormat="1">
      <c r="A193" s="38">
        <v>56</v>
      </c>
      <c r="B193" s="27" t="s">
        <v>63</v>
      </c>
      <c r="C193" s="28">
        <v>104753</v>
      </c>
      <c r="D193" s="28">
        <v>960</v>
      </c>
      <c r="E193" s="28">
        <v>2932154</v>
      </c>
      <c r="F193" s="28">
        <v>2437610</v>
      </c>
      <c r="G193" s="28">
        <f t="shared" si="23"/>
        <v>5475477</v>
      </c>
      <c r="H193" s="29">
        <v>161.91659946236558</v>
      </c>
      <c r="I193" s="29">
        <v>1.4838709677419353</v>
      </c>
      <c r="J193" s="29">
        <v>4532.2272849462361</v>
      </c>
      <c r="K193" s="29">
        <v>3767.8111559139779</v>
      </c>
      <c r="L193" s="29">
        <f t="shared" si="22"/>
        <v>8463.4389112903227</v>
      </c>
    </row>
    <row r="194" spans="1:12">
      <c r="A194" s="40"/>
      <c r="B194" s="14" t="s">
        <v>193</v>
      </c>
      <c r="C194" s="15"/>
      <c r="D194" s="15">
        <v>960</v>
      </c>
      <c r="E194" s="15">
        <v>2025916</v>
      </c>
      <c r="F194" s="15">
        <v>1623587</v>
      </c>
      <c r="G194" s="15">
        <f t="shared" si="23"/>
        <v>3650463</v>
      </c>
      <c r="H194" s="16"/>
      <c r="I194" s="16">
        <v>1.4838709677419353</v>
      </c>
      <c r="J194" s="16">
        <v>3131.4561827956986</v>
      </c>
      <c r="K194" s="16">
        <v>2509.576680107527</v>
      </c>
      <c r="L194" s="16">
        <f t="shared" si="22"/>
        <v>5642.5167338709671</v>
      </c>
    </row>
    <row r="195" spans="1:12">
      <c r="A195" s="40"/>
      <c r="B195" s="14" t="s">
        <v>194</v>
      </c>
      <c r="C195" s="15">
        <v>104753</v>
      </c>
      <c r="D195" s="15"/>
      <c r="E195" s="15">
        <v>906238</v>
      </c>
      <c r="F195" s="15">
        <v>814023</v>
      </c>
      <c r="G195" s="15">
        <f t="shared" si="23"/>
        <v>1825014</v>
      </c>
      <c r="H195" s="16">
        <v>161.91659946236558</v>
      </c>
      <c r="I195" s="16"/>
      <c r="J195" s="16">
        <v>1400.7711021505374</v>
      </c>
      <c r="K195" s="16">
        <v>1258.2344758064514</v>
      </c>
      <c r="L195" s="16">
        <f t="shared" si="22"/>
        <v>2820.9221774193547</v>
      </c>
    </row>
    <row r="196" spans="1:12">
      <c r="A196" s="56">
        <v>57</v>
      </c>
      <c r="B196" s="57" t="s">
        <v>64</v>
      </c>
      <c r="C196" s="58">
        <v>411748</v>
      </c>
      <c r="D196" s="58">
        <v>0</v>
      </c>
      <c r="E196" s="58">
        <v>686957</v>
      </c>
      <c r="F196" s="58">
        <v>647267</v>
      </c>
      <c r="G196" s="58">
        <f t="shared" si="23"/>
        <v>1745972</v>
      </c>
      <c r="H196" s="43">
        <v>636.438440860215</v>
      </c>
      <c r="I196" s="43" t="s">
        <v>203</v>
      </c>
      <c r="J196" s="43">
        <v>1061.8286962365592</v>
      </c>
      <c r="K196" s="43">
        <v>1000.4799059139784</v>
      </c>
      <c r="L196" s="43">
        <f t="shared" si="22"/>
        <v>2698.7470430107523</v>
      </c>
    </row>
    <row r="197" spans="1:12">
      <c r="A197" s="39"/>
      <c r="B197" s="13" t="s">
        <v>195</v>
      </c>
      <c r="C197" s="8">
        <v>411748</v>
      </c>
      <c r="D197" s="8"/>
      <c r="E197" s="8">
        <v>75565.27</v>
      </c>
      <c r="F197" s="8">
        <v>77672.039999999994</v>
      </c>
      <c r="G197" s="8">
        <f>SUM(C197:F197)</f>
        <v>564985.31000000006</v>
      </c>
      <c r="H197" s="9">
        <v>636.438440860215</v>
      </c>
      <c r="I197" s="9"/>
      <c r="J197" s="9">
        <v>116.80115658602151</v>
      </c>
      <c r="K197" s="9">
        <v>120.0575887096774</v>
      </c>
      <c r="L197" s="9">
        <f t="shared" si="22"/>
        <v>873.29718615591389</v>
      </c>
    </row>
    <row r="198" spans="1:12">
      <c r="A198" s="64"/>
      <c r="B198" s="13" t="s">
        <v>202</v>
      </c>
      <c r="C198" s="65"/>
      <c r="D198" s="65"/>
      <c r="E198" s="65">
        <v>611391.73</v>
      </c>
      <c r="F198" s="65">
        <v>569594.96</v>
      </c>
      <c r="G198" s="8">
        <f>SUM(C198:F198)</f>
        <v>1180986.69</v>
      </c>
      <c r="H198" s="66"/>
      <c r="I198" s="66"/>
      <c r="J198" s="66">
        <v>945.02753965053762</v>
      </c>
      <c r="K198" s="66">
        <v>880.42231720430095</v>
      </c>
      <c r="L198" s="9">
        <f t="shared" si="22"/>
        <v>1825.4498568548386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1936274</v>
      </c>
      <c r="F199" s="19">
        <v>1121458</v>
      </c>
      <c r="G199" s="19">
        <f>SUM(C199:F199)</f>
        <v>3057732</v>
      </c>
      <c r="H199" s="20" t="s">
        <v>203</v>
      </c>
      <c r="I199" s="20" t="s">
        <v>203</v>
      </c>
      <c r="J199" s="20">
        <v>2992.8966397849463</v>
      </c>
      <c r="K199" s="20">
        <v>1733.4364247311826</v>
      </c>
      <c r="L199" s="20">
        <f t="shared" si="22"/>
        <v>4726.3330645161286</v>
      </c>
    </row>
    <row r="200" spans="1:12">
      <c r="A200" s="34"/>
      <c r="B200" s="21" t="s">
        <v>196</v>
      </c>
      <c r="C200" s="22"/>
      <c r="D200" s="22">
        <v>0</v>
      </c>
      <c r="E200" s="22">
        <v>1936274</v>
      </c>
      <c r="F200" s="22">
        <v>1121458</v>
      </c>
      <c r="G200" s="22">
        <f>SUM(C200:F200)</f>
        <v>3057732</v>
      </c>
      <c r="H200" s="23"/>
      <c r="I200" s="23" t="s">
        <v>203</v>
      </c>
      <c r="J200" s="23">
        <v>2992.8966397849463</v>
      </c>
      <c r="K200" s="23">
        <v>1733.4364247311826</v>
      </c>
      <c r="L200" s="23">
        <f t="shared" si="22"/>
        <v>4726.3330645161286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19674269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3746641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121645336.81781217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58644368.847375318</v>
      </c>
      <c r="G201" s="61">
        <f>C201+D201+E201+F201</f>
        <v>203710615.66518748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30410.496438172038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5791.178965053763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188027.06631785483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90646.537868926898</v>
      </c>
      <c r="L201" s="62">
        <f>H201+I201+J201+K201</f>
        <v>314875.2795900075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N21" sqref="N21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229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45" t="s">
        <v>9</v>
      </c>
      <c r="H6" s="145" t="s">
        <v>5</v>
      </c>
      <c r="I6" s="145" t="s">
        <v>6</v>
      </c>
      <c r="J6" s="145" t="s">
        <v>7</v>
      </c>
      <c r="K6" s="145" t="s">
        <v>8</v>
      </c>
      <c r="L6" s="145" t="s">
        <v>9</v>
      </c>
    </row>
    <row r="7" spans="1:13" s="76" customFormat="1">
      <c r="A7" s="73">
        <v>1</v>
      </c>
      <c r="B7" s="74" t="s">
        <v>10</v>
      </c>
      <c r="C7" s="75">
        <v>629433</v>
      </c>
      <c r="D7" s="75">
        <v>2381981</v>
      </c>
      <c r="E7" s="75">
        <v>1579898</v>
      </c>
      <c r="F7" s="75">
        <v>430259</v>
      </c>
      <c r="G7" s="75">
        <f>SUM(C7:F7)</f>
        <v>5021571</v>
      </c>
      <c r="H7" s="20">
        <v>972.91391129032252</v>
      </c>
      <c r="I7" s="20">
        <v>3681.8254704301071</v>
      </c>
      <c r="J7" s="20">
        <v>2442.0466397849464</v>
      </c>
      <c r="K7" s="20">
        <v>665.05087365591385</v>
      </c>
      <c r="L7" s="20">
        <f>H7+I7+J7+K7</f>
        <v>7761.8368951612892</v>
      </c>
    </row>
    <row r="8" spans="1:13" s="76" customFormat="1">
      <c r="A8" s="77"/>
      <c r="B8" s="78" t="s">
        <v>70</v>
      </c>
      <c r="C8" s="79">
        <v>629433</v>
      </c>
      <c r="D8" s="79">
        <v>2381981</v>
      </c>
      <c r="E8" s="79">
        <v>1579898</v>
      </c>
      <c r="F8" s="79">
        <v>430259</v>
      </c>
      <c r="G8" s="79">
        <f t="shared" ref="G8:L8" si="0">G7</f>
        <v>5021571</v>
      </c>
      <c r="H8" s="79">
        <v>972.91391129032252</v>
      </c>
      <c r="I8" s="79"/>
      <c r="J8" s="79">
        <v>2442.0466397849464</v>
      </c>
      <c r="K8" s="79">
        <v>665.05087365591385</v>
      </c>
      <c r="L8" s="79">
        <f t="shared" si="0"/>
        <v>7761.8368951612892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268141</v>
      </c>
      <c r="F9" s="55">
        <v>499063</v>
      </c>
      <c r="G9" s="55">
        <f>SUM(C9:F9)</f>
        <v>767204</v>
      </c>
      <c r="H9" s="26" t="s">
        <v>203</v>
      </c>
      <c r="I9" s="26" t="s">
        <v>203</v>
      </c>
      <c r="J9" s="26">
        <v>414.46525537634403</v>
      </c>
      <c r="K9" s="26">
        <v>771.40114247311817</v>
      </c>
      <c r="L9" s="26">
        <f t="shared" ref="L9:L30" si="1">H9+I9+J9+K9</f>
        <v>1185.8663978494621</v>
      </c>
    </row>
    <row r="10" spans="1:13" s="76" customFormat="1">
      <c r="A10" s="78"/>
      <c r="B10" s="78" t="s">
        <v>71</v>
      </c>
      <c r="C10" s="79"/>
      <c r="D10" s="79"/>
      <c r="E10" s="79">
        <v>14747.754999999999</v>
      </c>
      <c r="F10" s="79">
        <v>249531.5</v>
      </c>
      <c r="G10" s="79">
        <f>E10+F10</f>
        <v>264279.255</v>
      </c>
      <c r="H10" s="79"/>
      <c r="I10" s="79"/>
      <c r="J10" s="79">
        <v>22.795589045698922</v>
      </c>
      <c r="K10" s="79">
        <v>385.70057123655909</v>
      </c>
      <c r="L10" s="79">
        <f t="shared" si="1"/>
        <v>408.49616028225802</v>
      </c>
    </row>
    <row r="11" spans="1:13" s="76" customFormat="1">
      <c r="A11" s="78"/>
      <c r="B11" s="78" t="s">
        <v>72</v>
      </c>
      <c r="C11" s="79"/>
      <c r="D11" s="79"/>
      <c r="E11" s="79">
        <v>155521.78</v>
      </c>
      <c r="F11" s="79">
        <v>244540.87</v>
      </c>
      <c r="G11" s="79">
        <f>E11+F11</f>
        <v>400062.65</v>
      </c>
      <c r="H11" s="79"/>
      <c r="I11" s="79"/>
      <c r="J11" s="79">
        <v>240.38984811827956</v>
      </c>
      <c r="K11" s="79">
        <v>377.98655981182787</v>
      </c>
      <c r="L11" s="79">
        <f t="shared" si="1"/>
        <v>618.37640793010746</v>
      </c>
    </row>
    <row r="12" spans="1:13" s="76" customFormat="1">
      <c r="A12" s="78"/>
      <c r="B12" s="78" t="s">
        <v>73</v>
      </c>
      <c r="C12" s="79"/>
      <c r="D12" s="79"/>
      <c r="E12" s="79">
        <v>29495.51</v>
      </c>
      <c r="F12" s="79">
        <v>4990.63</v>
      </c>
      <c r="G12" s="79">
        <f>E12+F12</f>
        <v>34486.14</v>
      </c>
      <c r="H12" s="79"/>
      <c r="I12" s="79"/>
      <c r="J12" s="79">
        <v>45.591178091397843</v>
      </c>
      <c r="K12" s="79">
        <v>7.714011424731182</v>
      </c>
      <c r="L12" s="79">
        <f t="shared" si="1"/>
        <v>53.305189516129026</v>
      </c>
    </row>
    <row r="13" spans="1:13" s="76" customFormat="1">
      <c r="A13" s="82"/>
      <c r="B13" s="82" t="s">
        <v>113</v>
      </c>
      <c r="C13" s="79"/>
      <c r="D13" s="79"/>
      <c r="E13" s="79">
        <v>68375.955000000002</v>
      </c>
      <c r="F13" s="79"/>
      <c r="G13" s="79">
        <f>E13+F13</f>
        <v>68375.955000000002</v>
      </c>
      <c r="H13" s="79"/>
      <c r="I13" s="79"/>
      <c r="J13" s="79">
        <v>105.68864012096773</v>
      </c>
      <c r="K13" s="79"/>
      <c r="L13" s="79">
        <f t="shared" si="1"/>
        <v>105.68864012096773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1114374</v>
      </c>
      <c r="F14" s="41">
        <v>1213141</v>
      </c>
      <c r="G14" s="41">
        <f>SUM(C14:F14)</f>
        <v>2327515</v>
      </c>
      <c r="H14" s="32" t="s">
        <v>203</v>
      </c>
      <c r="I14" s="32" t="s">
        <v>203</v>
      </c>
      <c r="J14" s="32">
        <v>1722.4866935483869</v>
      </c>
      <c r="K14" s="32">
        <v>1875.1507392473118</v>
      </c>
      <c r="L14" s="32">
        <f t="shared" si="1"/>
        <v>3597.6374327956987</v>
      </c>
    </row>
    <row r="15" spans="1:13" s="76" customFormat="1">
      <c r="A15" s="78"/>
      <c r="B15" s="78" t="s">
        <v>74</v>
      </c>
      <c r="C15" s="79"/>
      <c r="D15" s="79"/>
      <c r="E15" s="79">
        <v>1114374</v>
      </c>
      <c r="F15" s="79">
        <v>1213141</v>
      </c>
      <c r="G15" s="79">
        <f>F15+E15</f>
        <v>2327515</v>
      </c>
      <c r="H15" s="79"/>
      <c r="I15" s="79"/>
      <c r="J15" s="79">
        <v>1722.4866935483869</v>
      </c>
      <c r="K15" s="79">
        <v>1875.1507392473118</v>
      </c>
      <c r="L15" s="79">
        <f t="shared" si="1"/>
        <v>3597.6374327956987</v>
      </c>
    </row>
    <row r="16" spans="1:13" s="76" customFormat="1">
      <c r="A16" s="83">
        <v>4</v>
      </c>
      <c r="B16" s="84" t="s">
        <v>13</v>
      </c>
      <c r="C16" s="41">
        <v>38580</v>
      </c>
      <c r="D16" s="41">
        <v>0</v>
      </c>
      <c r="E16" s="41">
        <v>1080182</v>
      </c>
      <c r="F16" s="41">
        <v>477835</v>
      </c>
      <c r="G16" s="41">
        <f>SUM(C16:F16)</f>
        <v>1596597</v>
      </c>
      <c r="H16" s="32">
        <v>59.633064516129025</v>
      </c>
      <c r="I16" s="32" t="s">
        <v>203</v>
      </c>
      <c r="J16" s="32">
        <v>1669.6361559139782</v>
      </c>
      <c r="K16" s="32">
        <v>738.58904569892468</v>
      </c>
      <c r="L16" s="32">
        <f t="shared" si="1"/>
        <v>2467.858266129032</v>
      </c>
    </row>
    <row r="17" spans="1:12" s="76" customFormat="1">
      <c r="A17" s="78"/>
      <c r="B17" s="78" t="s">
        <v>80</v>
      </c>
      <c r="C17" s="79">
        <v>38580</v>
      </c>
      <c r="D17" s="79"/>
      <c r="E17" s="79">
        <v>106832</v>
      </c>
      <c r="F17" s="79">
        <v>78209</v>
      </c>
      <c r="G17" s="79">
        <f>SUM(C17:F17)</f>
        <v>223621</v>
      </c>
      <c r="H17" s="79">
        <v>59.633064516129025</v>
      </c>
      <c r="I17" s="79"/>
      <c r="J17" s="79">
        <v>165.13010752688172</v>
      </c>
      <c r="K17" s="79">
        <v>120.88756720430108</v>
      </c>
      <c r="L17" s="79">
        <f t="shared" si="1"/>
        <v>345.65073924731183</v>
      </c>
    </row>
    <row r="18" spans="1:12" s="76" customFormat="1">
      <c r="A18" s="78"/>
      <c r="B18" s="78" t="s">
        <v>81</v>
      </c>
      <c r="C18" s="79"/>
      <c r="D18" s="79"/>
      <c r="E18" s="79">
        <v>973350</v>
      </c>
      <c r="F18" s="79">
        <v>399626</v>
      </c>
      <c r="G18" s="79">
        <f t="shared" ref="G18:G30" si="2">SUM(C18:F18)</f>
        <v>1372976</v>
      </c>
      <c r="H18" s="79"/>
      <c r="I18" s="79"/>
      <c r="J18" s="79">
        <v>1504.5060483870966</v>
      </c>
      <c r="K18" s="79">
        <v>617.70147849462364</v>
      </c>
      <c r="L18" s="79">
        <f t="shared" si="1"/>
        <v>2122.2075268817202</v>
      </c>
    </row>
    <row r="19" spans="1:12" s="76" customFormat="1">
      <c r="A19" s="83">
        <v>5</v>
      </c>
      <c r="B19" s="84" t="s">
        <v>14</v>
      </c>
      <c r="C19" s="41">
        <v>266555</v>
      </c>
      <c r="D19" s="41">
        <v>136850</v>
      </c>
      <c r="E19" s="41">
        <v>4586997</v>
      </c>
      <c r="F19" s="41">
        <v>1914063</v>
      </c>
      <c r="G19" s="41">
        <f t="shared" si="2"/>
        <v>6904465</v>
      </c>
      <c r="H19" s="32">
        <v>412.01377688172039</v>
      </c>
      <c r="I19" s="32">
        <v>211.52889784946234</v>
      </c>
      <c r="J19" s="32">
        <v>7090.1163306451608</v>
      </c>
      <c r="K19" s="32">
        <v>2958.5651209677421</v>
      </c>
      <c r="L19" s="32">
        <f t="shared" si="1"/>
        <v>10672.224126344086</v>
      </c>
    </row>
    <row r="20" spans="1:12" s="76" customFormat="1">
      <c r="A20" s="78"/>
      <c r="B20" s="78" t="s">
        <v>78</v>
      </c>
      <c r="C20" s="79">
        <v>266555</v>
      </c>
      <c r="D20" s="79">
        <v>136850</v>
      </c>
      <c r="E20" s="79">
        <v>1467839</v>
      </c>
      <c r="F20" s="79">
        <v>114844</v>
      </c>
      <c r="G20" s="79">
        <f t="shared" si="2"/>
        <v>1986088</v>
      </c>
      <c r="H20" s="79">
        <v>412.01377688172039</v>
      </c>
      <c r="I20" s="79">
        <v>211.52889784946234</v>
      </c>
      <c r="J20" s="79">
        <v>2268.8371639784946</v>
      </c>
      <c r="K20" s="79">
        <v>177.51424731182797</v>
      </c>
      <c r="L20" s="79">
        <f t="shared" si="1"/>
        <v>3069.8940860215052</v>
      </c>
    </row>
    <row r="21" spans="1:12" s="76" customFormat="1">
      <c r="A21" s="78"/>
      <c r="B21" s="78" t="s">
        <v>79</v>
      </c>
      <c r="C21" s="79"/>
      <c r="D21" s="79"/>
      <c r="E21" s="79">
        <v>1330229</v>
      </c>
      <c r="F21" s="79">
        <v>995313</v>
      </c>
      <c r="G21" s="79">
        <f t="shared" si="2"/>
        <v>2325542</v>
      </c>
      <c r="H21" s="79"/>
      <c r="I21" s="79"/>
      <c r="J21" s="79">
        <v>2056.1335349462365</v>
      </c>
      <c r="K21" s="79">
        <v>1538.4542338709678</v>
      </c>
      <c r="L21" s="79">
        <f t="shared" si="1"/>
        <v>3594.5877688172041</v>
      </c>
    </row>
    <row r="22" spans="1:12" s="76" customFormat="1">
      <c r="A22" s="78"/>
      <c r="B22" s="78" t="s">
        <v>75</v>
      </c>
      <c r="C22" s="79"/>
      <c r="D22" s="79"/>
      <c r="E22" s="79">
        <v>1513709</v>
      </c>
      <c r="F22" s="79">
        <v>516797</v>
      </c>
      <c r="G22" s="79">
        <f t="shared" si="2"/>
        <v>2030506</v>
      </c>
      <c r="H22" s="79"/>
      <c r="I22" s="79"/>
      <c r="J22" s="79">
        <v>2339.7383736559141</v>
      </c>
      <c r="K22" s="79">
        <v>798.81256720430099</v>
      </c>
      <c r="L22" s="79">
        <f t="shared" si="1"/>
        <v>3138.5509408602152</v>
      </c>
    </row>
    <row r="23" spans="1:12" s="76" customFormat="1">
      <c r="A23" s="78"/>
      <c r="B23" s="78" t="s">
        <v>76</v>
      </c>
      <c r="C23" s="79"/>
      <c r="D23" s="79"/>
      <c r="E23" s="79">
        <v>275220</v>
      </c>
      <c r="F23" s="79">
        <v>287109</v>
      </c>
      <c r="G23" s="79">
        <f t="shared" si="2"/>
        <v>562329</v>
      </c>
      <c r="H23" s="79"/>
      <c r="I23" s="79"/>
      <c r="J23" s="79">
        <v>425.4072580645161</v>
      </c>
      <c r="K23" s="79">
        <v>443.7840725806451</v>
      </c>
      <c r="L23" s="79">
        <f t="shared" si="1"/>
        <v>869.1913306451612</v>
      </c>
    </row>
    <row r="24" spans="1:12" s="76" customFormat="1" ht="15.75" customHeight="1">
      <c r="A24" s="83">
        <v>6</v>
      </c>
      <c r="B24" s="84" t="s">
        <v>15</v>
      </c>
      <c r="C24" s="41">
        <v>7930</v>
      </c>
      <c r="D24" s="41">
        <v>0</v>
      </c>
      <c r="E24" s="41">
        <v>899859</v>
      </c>
      <c r="F24" s="41">
        <v>812495</v>
      </c>
      <c r="G24" s="41">
        <f t="shared" si="2"/>
        <v>1720284</v>
      </c>
      <c r="H24" s="32">
        <v>12.257392473118278</v>
      </c>
      <c r="I24" s="32" t="s">
        <v>203</v>
      </c>
      <c r="J24" s="32">
        <v>1390.9110887096772</v>
      </c>
      <c r="K24" s="32">
        <v>1255.8726478494623</v>
      </c>
      <c r="L24" s="32">
        <f t="shared" si="1"/>
        <v>2659.0411290322577</v>
      </c>
    </row>
    <row r="25" spans="1:12" s="76" customFormat="1">
      <c r="A25" s="78"/>
      <c r="B25" s="78" t="s">
        <v>83</v>
      </c>
      <c r="C25" s="79">
        <v>7930</v>
      </c>
      <c r="D25" s="79"/>
      <c r="E25" s="79">
        <v>42293.373</v>
      </c>
      <c r="F25" s="79">
        <v>56874.650000000009</v>
      </c>
      <c r="G25" s="79">
        <f t="shared" si="2"/>
        <v>107098.02300000002</v>
      </c>
      <c r="H25" s="79">
        <v>12.257392473118278</v>
      </c>
      <c r="I25" s="79"/>
      <c r="J25" s="79">
        <v>65.372821169354836</v>
      </c>
      <c r="K25" s="79">
        <v>87.911085349462368</v>
      </c>
      <c r="L25" s="79">
        <f t="shared" si="1"/>
        <v>165.54129899193549</v>
      </c>
    </row>
    <row r="26" spans="1:12" s="76" customFormat="1">
      <c r="A26" s="78"/>
      <c r="B26" s="78" t="s">
        <v>82</v>
      </c>
      <c r="C26" s="79"/>
      <c r="D26" s="79"/>
      <c r="E26" s="79">
        <v>303252.48300000001</v>
      </c>
      <c r="F26" s="79">
        <v>217748.66</v>
      </c>
      <c r="G26" s="79">
        <f t="shared" si="2"/>
        <v>521001.14300000004</v>
      </c>
      <c r="H26" s="79"/>
      <c r="I26" s="79"/>
      <c r="J26" s="79">
        <v>468.73703689516128</v>
      </c>
      <c r="K26" s="79">
        <v>336.57386962365592</v>
      </c>
      <c r="L26" s="79">
        <f t="shared" si="1"/>
        <v>805.31090651881721</v>
      </c>
    </row>
    <row r="27" spans="1:12" s="76" customFormat="1">
      <c r="A27" s="78"/>
      <c r="B27" s="78" t="s">
        <v>84</v>
      </c>
      <c r="C27" s="79"/>
      <c r="D27" s="79"/>
      <c r="E27" s="79">
        <v>50392.103999999999</v>
      </c>
      <c r="F27" s="79">
        <v>27624.83</v>
      </c>
      <c r="G27" s="79">
        <f t="shared" si="2"/>
        <v>78016.934000000008</v>
      </c>
      <c r="H27" s="79"/>
      <c r="I27" s="79"/>
      <c r="J27" s="79">
        <v>77.891020967741923</v>
      </c>
      <c r="K27" s="79">
        <v>42.699670026881719</v>
      </c>
      <c r="L27" s="79">
        <f t="shared" si="1"/>
        <v>120.59069099462364</v>
      </c>
    </row>
    <row r="28" spans="1:12" s="76" customFormat="1">
      <c r="A28" s="78"/>
      <c r="B28" s="78" t="s">
        <v>85</v>
      </c>
      <c r="C28" s="79"/>
      <c r="D28" s="79"/>
      <c r="E28" s="79">
        <v>15297.603000000001</v>
      </c>
      <c r="F28" s="79">
        <v>19499.88</v>
      </c>
      <c r="G28" s="79">
        <f t="shared" si="2"/>
        <v>34797.483</v>
      </c>
      <c r="H28" s="79"/>
      <c r="I28" s="79"/>
      <c r="J28" s="79">
        <v>23.645488508064517</v>
      </c>
      <c r="K28" s="79">
        <v>30.140943548387096</v>
      </c>
      <c r="L28" s="79">
        <f t="shared" si="1"/>
        <v>53.786432056451616</v>
      </c>
    </row>
    <row r="29" spans="1:12" s="76" customFormat="1">
      <c r="A29" s="78"/>
      <c r="B29" s="78" t="s">
        <v>86</v>
      </c>
      <c r="C29" s="79"/>
      <c r="D29" s="79"/>
      <c r="E29" s="79">
        <v>488623.43699999998</v>
      </c>
      <c r="F29" s="79">
        <v>490746.97999999992</v>
      </c>
      <c r="G29" s="79">
        <f t="shared" si="2"/>
        <v>979370.4169999999</v>
      </c>
      <c r="H29" s="79"/>
      <c r="I29" s="79"/>
      <c r="J29" s="79">
        <v>755.26472116935474</v>
      </c>
      <c r="K29" s="79">
        <v>758.54707930107509</v>
      </c>
      <c r="L29" s="79">
        <f t="shared" si="1"/>
        <v>1513.8118004704297</v>
      </c>
    </row>
    <row r="30" spans="1:12" s="76" customFormat="1">
      <c r="A30" s="83">
        <v>8</v>
      </c>
      <c r="B30" s="84" t="s">
        <v>16</v>
      </c>
      <c r="C30" s="41">
        <v>808824</v>
      </c>
      <c r="D30" s="41">
        <v>0</v>
      </c>
      <c r="E30" s="41">
        <v>1811422</v>
      </c>
      <c r="F30" s="41">
        <v>1443308</v>
      </c>
      <c r="G30" s="41">
        <f t="shared" si="2"/>
        <v>4063554</v>
      </c>
      <c r="H30" s="32">
        <v>1250.1983870967742</v>
      </c>
      <c r="I30" s="32" t="s">
        <v>203</v>
      </c>
      <c r="J30" s="32">
        <v>2799.9130376344083</v>
      </c>
      <c r="K30" s="32">
        <v>2230.9196236559137</v>
      </c>
      <c r="L30" s="32">
        <f t="shared" si="1"/>
        <v>6281.0310483870962</v>
      </c>
    </row>
    <row r="31" spans="1:12" s="76" customFormat="1">
      <c r="A31" s="78"/>
      <c r="B31" s="78" t="s">
        <v>87</v>
      </c>
      <c r="C31" s="79">
        <v>808824</v>
      </c>
      <c r="D31" s="79">
        <v>0</v>
      </c>
      <c r="E31" s="79">
        <v>1811422</v>
      </c>
      <c r="F31" s="79">
        <v>1443308</v>
      </c>
      <c r="G31" s="79">
        <f t="shared" ref="G31:L31" si="3">G30</f>
        <v>4063554</v>
      </c>
      <c r="H31" s="79">
        <v>1250.1983870967742</v>
      </c>
      <c r="I31" s="79"/>
      <c r="J31" s="79">
        <v>2799.9130376344083</v>
      </c>
      <c r="K31" s="79">
        <v>2230.9196236559137</v>
      </c>
      <c r="L31" s="79">
        <f t="shared" si="3"/>
        <v>6281.0310483870962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1600117</v>
      </c>
      <c r="F32" s="41">
        <v>567781</v>
      </c>
      <c r="G32" s="41">
        <f>SUM(C32:F32)</f>
        <v>2167898</v>
      </c>
      <c r="H32" s="32" t="s">
        <v>203</v>
      </c>
      <c r="I32" s="32" t="s">
        <v>203</v>
      </c>
      <c r="J32" s="32">
        <v>2473.2991263440858</v>
      </c>
      <c r="K32" s="32">
        <v>877.61848118279556</v>
      </c>
      <c r="L32" s="32">
        <f>H32+I32+J32+K32</f>
        <v>3350.9176075268815</v>
      </c>
    </row>
    <row r="33" spans="1:12" s="76" customFormat="1">
      <c r="A33" s="78"/>
      <c r="B33" s="78" t="s">
        <v>88</v>
      </c>
      <c r="C33" s="79"/>
      <c r="D33" s="79"/>
      <c r="E33" s="79">
        <v>1600117</v>
      </c>
      <c r="F33" s="79">
        <v>567781</v>
      </c>
      <c r="G33" s="79">
        <f>G32</f>
        <v>2167898</v>
      </c>
      <c r="H33" s="79"/>
      <c r="I33" s="79"/>
      <c r="J33" s="79">
        <v>2473.2991263440858</v>
      </c>
      <c r="K33" s="79">
        <v>877.61848118279556</v>
      </c>
      <c r="L33" s="79">
        <f>K33+J33</f>
        <v>3350.9176075268815</v>
      </c>
    </row>
    <row r="34" spans="1:12" s="76" customFormat="1">
      <c r="A34" s="83">
        <v>10</v>
      </c>
      <c r="B34" s="84" t="s">
        <v>18</v>
      </c>
      <c r="C34" s="41">
        <v>1454050</v>
      </c>
      <c r="D34" s="41">
        <v>521358</v>
      </c>
      <c r="E34" s="41">
        <v>1706494</v>
      </c>
      <c r="F34" s="41">
        <v>775737</v>
      </c>
      <c r="G34" s="41">
        <f t="shared" ref="G34:G39" si="4">SUM(C34:F34)</f>
        <v>4457639</v>
      </c>
      <c r="H34" s="32">
        <v>2247.5235215053763</v>
      </c>
      <c r="I34" s="32">
        <v>805.86249999999995</v>
      </c>
      <c r="J34" s="32">
        <v>2637.7259408602149</v>
      </c>
      <c r="K34" s="32">
        <v>1199.0558467741935</v>
      </c>
      <c r="L34" s="32">
        <f t="shared" ref="L34:L74" si="5">H34+I34+J34+K34</f>
        <v>6890.1678091397844</v>
      </c>
    </row>
    <row r="35" spans="1:12" s="76" customFormat="1">
      <c r="A35" s="78"/>
      <c r="B35" s="78" t="s">
        <v>93</v>
      </c>
      <c r="C35" s="79">
        <v>1454050</v>
      </c>
      <c r="D35" s="79">
        <v>521358</v>
      </c>
      <c r="E35" s="79">
        <v>1706494</v>
      </c>
      <c r="F35" s="79">
        <v>775737</v>
      </c>
      <c r="G35" s="79">
        <f>SUM(C35:F35)</f>
        <v>4457639</v>
      </c>
      <c r="H35" s="79"/>
      <c r="I35" s="79"/>
      <c r="J35" s="79">
        <v>2637.7259408602149</v>
      </c>
      <c r="K35" s="79">
        <v>1199.0558467741935</v>
      </c>
      <c r="L35" s="79">
        <f t="shared" si="5"/>
        <v>3836.7817876344084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si="4"/>
        <v>0</v>
      </c>
      <c r="H36" s="79"/>
      <c r="I36" s="79"/>
      <c r="J36" s="85" t="s">
        <v>203</v>
      </c>
      <c r="K36" s="79" t="s">
        <v>203</v>
      </c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4"/>
        <v>0</v>
      </c>
      <c r="H37" s="79"/>
      <c r="I37" s="79"/>
      <c r="J37" s="79" t="s">
        <v>203</v>
      </c>
      <c r="K37" s="79" t="s">
        <v>203</v>
      </c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4"/>
        <v>0</v>
      </c>
      <c r="H38" s="79"/>
      <c r="I38" s="79"/>
      <c r="J38" s="79" t="s">
        <v>203</v>
      </c>
      <c r="K38" s="79" t="s">
        <v>203</v>
      </c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4"/>
        <v>0</v>
      </c>
      <c r="H39" s="79"/>
      <c r="I39" s="79"/>
      <c r="J39" s="79" t="s">
        <v>203</v>
      </c>
      <c r="K39" s="79" t="s">
        <v>203</v>
      </c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9522</v>
      </c>
      <c r="D41" s="41">
        <v>29128</v>
      </c>
      <c r="E41" s="41">
        <v>794957</v>
      </c>
      <c r="F41" s="41">
        <v>1203928</v>
      </c>
      <c r="G41" s="41">
        <f>SUM(C41:F41)</f>
        <v>2037535</v>
      </c>
      <c r="H41" s="32">
        <v>14.718145161290321</v>
      </c>
      <c r="I41" s="32">
        <v>45.023118279569886</v>
      </c>
      <c r="J41" s="32">
        <v>1228.7641801075267</v>
      </c>
      <c r="K41" s="32">
        <v>1860.9102150537633</v>
      </c>
      <c r="L41" s="32">
        <f t="shared" si="5"/>
        <v>3149.41565860215</v>
      </c>
    </row>
    <row r="42" spans="1:12" s="76" customFormat="1">
      <c r="A42" s="78"/>
      <c r="B42" s="78" t="s">
        <v>94</v>
      </c>
      <c r="C42" s="79">
        <v>9522</v>
      </c>
      <c r="D42" s="79">
        <v>29128</v>
      </c>
      <c r="E42" s="79">
        <v>794957</v>
      </c>
      <c r="F42" s="79">
        <v>1203928</v>
      </c>
      <c r="G42" s="79">
        <f>C42+D42+E42+F42</f>
        <v>2037535</v>
      </c>
      <c r="H42" s="79"/>
      <c r="I42" s="79">
        <v>45.023118279569886</v>
      </c>
      <c r="J42" s="79">
        <v>1228.7641801075267</v>
      </c>
      <c r="K42" s="79">
        <v>1860.9102150537633</v>
      </c>
      <c r="L42" s="79">
        <f t="shared" si="5"/>
        <v>3134.6975134408599</v>
      </c>
    </row>
    <row r="43" spans="1:12" s="76" customFormat="1">
      <c r="A43" s="83">
        <v>12</v>
      </c>
      <c r="B43" s="84" t="s">
        <v>20</v>
      </c>
      <c r="C43" s="41">
        <v>6591850</v>
      </c>
      <c r="D43" s="41">
        <v>1567754</v>
      </c>
      <c r="E43" s="41">
        <v>22284925</v>
      </c>
      <c r="F43" s="41">
        <v>4136632</v>
      </c>
      <c r="G43" s="41">
        <f t="shared" ref="G43:G48" si="6">SUM(C43:F43)</f>
        <v>34581161</v>
      </c>
      <c r="H43" s="42">
        <v>10189.015456989247</v>
      </c>
      <c r="I43" s="42">
        <v>2423.2756720430107</v>
      </c>
      <c r="J43" s="32">
        <v>34445.784610215051</v>
      </c>
      <c r="K43" s="32">
        <v>6393.9876344086015</v>
      </c>
      <c r="L43" s="32">
        <f t="shared" si="5"/>
        <v>53452.06337365591</v>
      </c>
    </row>
    <row r="44" spans="1:12" s="86" customFormat="1" ht="16.5" customHeight="1">
      <c r="A44" s="82"/>
      <c r="B44" s="82" t="s">
        <v>95</v>
      </c>
      <c r="C44" s="79">
        <v>6591850</v>
      </c>
      <c r="D44" s="79">
        <v>1567754</v>
      </c>
      <c r="E44" s="79">
        <v>22253345</v>
      </c>
      <c r="F44" s="79">
        <v>4127297</v>
      </c>
      <c r="G44" s="79">
        <f>G43-G45</f>
        <v>34540246</v>
      </c>
      <c r="H44" s="79">
        <v>10189.015456989247</v>
      </c>
      <c r="I44" s="79">
        <v>2423.2756720430107</v>
      </c>
      <c r="J44" s="79">
        <v>34396.971438172041</v>
      </c>
      <c r="K44" s="79">
        <v>6379.5585349462363</v>
      </c>
      <c r="L44" s="79">
        <f t="shared" si="5"/>
        <v>53388.821102150534</v>
      </c>
    </row>
    <row r="45" spans="1:12" s="76" customFormat="1">
      <c r="A45" s="82"/>
      <c r="B45" s="82" t="s">
        <v>97</v>
      </c>
      <c r="C45" s="79"/>
      <c r="D45" s="79"/>
      <c r="E45" s="79">
        <v>31580</v>
      </c>
      <c r="F45" s="79">
        <v>9335</v>
      </c>
      <c r="G45" s="79">
        <f t="shared" si="6"/>
        <v>40915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88750</v>
      </c>
      <c r="G46" s="87">
        <f t="shared" si="6"/>
        <v>88750</v>
      </c>
      <c r="H46" s="88" t="s">
        <v>203</v>
      </c>
      <c r="I46" s="88" t="s">
        <v>203</v>
      </c>
      <c r="J46" s="88" t="s">
        <v>203</v>
      </c>
      <c r="K46" s="88">
        <v>137.18077956989245</v>
      </c>
      <c r="L46" s="88">
        <f>H46+I46+J46+K46</f>
        <v>137.18077956989245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88750</v>
      </c>
      <c r="G47" s="79">
        <f>G46</f>
        <v>88750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825104</v>
      </c>
      <c r="F48" s="41">
        <v>544873</v>
      </c>
      <c r="G48" s="41">
        <f t="shared" si="6"/>
        <v>1369977</v>
      </c>
      <c r="H48" s="42" t="s">
        <v>203</v>
      </c>
      <c r="I48" s="42" t="s">
        <v>203</v>
      </c>
      <c r="J48" s="32">
        <v>1275.3623655913977</v>
      </c>
      <c r="K48" s="32">
        <v>842.20961021505377</v>
      </c>
      <c r="L48" s="32">
        <f>H48+I48+J48+K48</f>
        <v>2117.5719758064515</v>
      </c>
    </row>
    <row r="49" spans="1:12" s="76" customFormat="1">
      <c r="A49" s="82"/>
      <c r="B49" s="82" t="s">
        <v>98</v>
      </c>
      <c r="C49" s="79"/>
      <c r="D49" s="79"/>
      <c r="E49" s="79">
        <v>825104</v>
      </c>
      <c r="F49" s="79">
        <v>544873</v>
      </c>
      <c r="G49" s="79">
        <f t="shared" ref="G49" si="7">G48</f>
        <v>1369977</v>
      </c>
      <c r="H49" s="79"/>
      <c r="I49" s="79"/>
      <c r="J49" s="79">
        <v>1275.3623655913977</v>
      </c>
      <c r="K49" s="79">
        <v>842.20961021505377</v>
      </c>
      <c r="L49" s="79">
        <f t="shared" si="5"/>
        <v>2117.5719758064515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2119201</v>
      </c>
      <c r="F50" s="41">
        <v>455213</v>
      </c>
      <c r="G50" s="41">
        <f t="shared" ref="G50:G57" si="8">SUM(C50:F50)</f>
        <v>2574414</v>
      </c>
      <c r="H50" s="32" t="s">
        <v>203</v>
      </c>
      <c r="I50" s="32" t="s">
        <v>203</v>
      </c>
      <c r="J50" s="32">
        <v>3275.6467069892474</v>
      </c>
      <c r="K50" s="32">
        <v>703.62224462365589</v>
      </c>
      <c r="L50" s="32">
        <f>H50+I50+J50+K50</f>
        <v>3979.268951612903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847681</v>
      </c>
      <c r="F51" s="79">
        <v>13656</v>
      </c>
      <c r="G51" s="79">
        <f t="shared" si="8"/>
        <v>861337</v>
      </c>
      <c r="H51" s="79"/>
      <c r="I51" s="79"/>
      <c r="J51" s="79">
        <v>1310.2596102150537</v>
      </c>
      <c r="K51" s="79">
        <v>21.10806451612903</v>
      </c>
      <c r="L51" s="79">
        <f t="shared" si="5"/>
        <v>1331.3676747311827</v>
      </c>
    </row>
    <row r="52" spans="1:12" s="76" customFormat="1">
      <c r="A52" s="82"/>
      <c r="B52" s="82" t="s">
        <v>99</v>
      </c>
      <c r="C52" s="79"/>
      <c r="D52" s="79"/>
      <c r="E52" s="79">
        <v>211920</v>
      </c>
      <c r="F52" s="79">
        <v>318649</v>
      </c>
      <c r="G52" s="79">
        <f t="shared" si="8"/>
        <v>530569</v>
      </c>
      <c r="H52" s="79"/>
      <c r="I52" s="79"/>
      <c r="J52" s="79">
        <v>328</v>
      </c>
      <c r="K52" s="79">
        <v>492.51418010752684</v>
      </c>
      <c r="L52" s="79">
        <f t="shared" si="5"/>
        <v>820.51418010752684</v>
      </c>
    </row>
    <row r="53" spans="1:12" s="76" customFormat="1">
      <c r="A53" s="82"/>
      <c r="B53" s="82" t="s">
        <v>103</v>
      </c>
      <c r="C53" s="79"/>
      <c r="D53" s="79"/>
      <c r="E53" s="79">
        <v>169536</v>
      </c>
      <c r="F53" s="79">
        <v>122908</v>
      </c>
      <c r="G53" s="79">
        <f t="shared" si="8"/>
        <v>292444</v>
      </c>
      <c r="H53" s="79"/>
      <c r="I53" s="79"/>
      <c r="J53" s="79">
        <v>262</v>
      </c>
      <c r="K53" s="79">
        <v>190</v>
      </c>
      <c r="L53" s="79">
        <f t="shared" si="5"/>
        <v>452</v>
      </c>
    </row>
    <row r="54" spans="1:12" s="76" customFormat="1">
      <c r="A54" s="82"/>
      <c r="B54" s="82" t="s">
        <v>100</v>
      </c>
      <c r="C54" s="79"/>
      <c r="D54" s="79"/>
      <c r="E54" s="79">
        <v>635760</v>
      </c>
      <c r="F54" s="79">
        <v>0</v>
      </c>
      <c r="G54" s="79">
        <f t="shared" si="8"/>
        <v>635760</v>
      </c>
      <c r="H54" s="79"/>
      <c r="I54" s="79"/>
      <c r="J54" s="79">
        <v>983</v>
      </c>
      <c r="K54" s="79">
        <v>0</v>
      </c>
      <c r="L54" s="79">
        <f t="shared" si="5"/>
        <v>983</v>
      </c>
    </row>
    <row r="55" spans="1:12" s="76" customFormat="1">
      <c r="A55" s="82"/>
      <c r="B55" s="82" t="s">
        <v>104</v>
      </c>
      <c r="C55" s="79"/>
      <c r="D55" s="79"/>
      <c r="E55" s="79">
        <v>105960</v>
      </c>
      <c r="F55" s="79">
        <v>0</v>
      </c>
      <c r="G55" s="79">
        <f t="shared" si="8"/>
        <v>105960</v>
      </c>
      <c r="H55" s="79"/>
      <c r="I55" s="79"/>
      <c r="J55" s="79">
        <v>164</v>
      </c>
      <c r="K55" s="79">
        <v>0</v>
      </c>
      <c r="L55" s="79">
        <f t="shared" si="5"/>
        <v>164</v>
      </c>
    </row>
    <row r="56" spans="1:12" s="76" customFormat="1">
      <c r="A56" s="82"/>
      <c r="B56" s="82" t="s">
        <v>101</v>
      </c>
      <c r="C56" s="79"/>
      <c r="D56" s="79"/>
      <c r="E56" s="79">
        <v>148344</v>
      </c>
      <c r="F56" s="79">
        <v>0</v>
      </c>
      <c r="G56" s="79">
        <f t="shared" si="8"/>
        <v>148344</v>
      </c>
      <c r="H56" s="79"/>
      <c r="I56" s="79"/>
      <c r="J56" s="79">
        <v>229</v>
      </c>
      <c r="K56" s="79">
        <v>0</v>
      </c>
      <c r="L56" s="79">
        <f t="shared" si="5"/>
        <v>229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120014</v>
      </c>
      <c r="F57" s="55">
        <v>303676</v>
      </c>
      <c r="G57" s="55">
        <f t="shared" si="8"/>
        <v>423690</v>
      </c>
      <c r="H57" s="26" t="s">
        <v>203</v>
      </c>
      <c r="I57" s="26" t="s">
        <v>203</v>
      </c>
      <c r="J57" s="26">
        <v>185.50551075268817</v>
      </c>
      <c r="K57" s="26">
        <v>469.39166666666665</v>
      </c>
      <c r="L57" s="44">
        <f>H57+I57+J57+K57</f>
        <v>654.89717741935488</v>
      </c>
    </row>
    <row r="58" spans="1:12" s="76" customFormat="1">
      <c r="A58" s="82"/>
      <c r="B58" s="82" t="s">
        <v>105</v>
      </c>
      <c r="C58" s="79"/>
      <c r="D58" s="79"/>
      <c r="E58" s="79">
        <v>120014</v>
      </c>
      <c r="F58" s="79">
        <v>303676</v>
      </c>
      <c r="G58" s="79">
        <f>G57</f>
        <v>423690</v>
      </c>
      <c r="H58" s="79"/>
      <c r="I58" s="79"/>
      <c r="J58" s="79">
        <v>185.50551075268817</v>
      </c>
      <c r="K58" s="79">
        <v>469.39166666666665</v>
      </c>
      <c r="L58" s="79">
        <f t="shared" si="5"/>
        <v>654.89717741935488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715704</v>
      </c>
      <c r="F59" s="41">
        <v>349538</v>
      </c>
      <c r="G59" s="41">
        <f>SUM(C59:F59)</f>
        <v>1065242</v>
      </c>
      <c r="H59" s="32" t="s">
        <v>203</v>
      </c>
      <c r="I59" s="32" t="s">
        <v>203</v>
      </c>
      <c r="J59" s="32">
        <v>1106.2629032258064</v>
      </c>
      <c r="K59" s="32">
        <v>540.28051075268809</v>
      </c>
      <c r="L59" s="32">
        <f>H59+I59+J59+K59</f>
        <v>1646.5434139784945</v>
      </c>
    </row>
    <row r="60" spans="1:12" s="76" customFormat="1">
      <c r="A60" s="82"/>
      <c r="B60" s="78" t="s">
        <v>106</v>
      </c>
      <c r="C60" s="79"/>
      <c r="D60" s="79"/>
      <c r="E60" s="79">
        <v>715704</v>
      </c>
      <c r="F60" s="79">
        <v>349538</v>
      </c>
      <c r="G60" s="79">
        <f>G59</f>
        <v>1065242</v>
      </c>
      <c r="H60" s="79"/>
      <c r="I60" s="79"/>
      <c r="J60" s="79">
        <v>1106.2629032258064</v>
      </c>
      <c r="K60" s="79">
        <v>540.28051075268809</v>
      </c>
      <c r="L60" s="79">
        <f t="shared" si="5"/>
        <v>1646.5434139784945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629897</v>
      </c>
      <c r="F61" s="41">
        <v>552270</v>
      </c>
      <c r="G61" s="41">
        <f>SUM(C61:F61)</f>
        <v>1182167</v>
      </c>
      <c r="H61" s="32" t="s">
        <v>203</v>
      </c>
      <c r="I61" s="32" t="s">
        <v>203</v>
      </c>
      <c r="J61" s="32">
        <v>973.63111559139782</v>
      </c>
      <c r="K61" s="32">
        <v>853.64314516129025</v>
      </c>
      <c r="L61" s="32">
        <f>H61+I61+J61+K61</f>
        <v>1827.274260752688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629897</v>
      </c>
      <c r="F62" s="79">
        <v>552270</v>
      </c>
      <c r="G62" s="79">
        <f>G61</f>
        <v>1182167</v>
      </c>
      <c r="H62" s="79"/>
      <c r="I62" s="79"/>
      <c r="J62" s="79">
        <v>973.63111559139782</v>
      </c>
      <c r="K62" s="79">
        <v>853.64314516129025</v>
      </c>
      <c r="L62" s="79">
        <f t="shared" si="5"/>
        <v>1827.274260752688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1729297</v>
      </c>
      <c r="F63" s="41">
        <v>2229557</v>
      </c>
      <c r="G63" s="41">
        <f>SUM(C63:F63)</f>
        <v>3958854</v>
      </c>
      <c r="H63" s="32" t="s">
        <v>203</v>
      </c>
      <c r="I63" s="32" t="s">
        <v>203</v>
      </c>
      <c r="J63" s="32">
        <v>2672.97251344086</v>
      </c>
      <c r="K63" s="32">
        <v>3446.2238575268811</v>
      </c>
      <c r="L63" s="32">
        <f>H63+I63+J63+K63</f>
        <v>6119.1963709677411</v>
      </c>
    </row>
    <row r="64" spans="1:12" s="76" customFormat="1">
      <c r="A64" s="89"/>
      <c r="B64" s="89" t="s">
        <v>108</v>
      </c>
      <c r="C64" s="79"/>
      <c r="D64" s="79"/>
      <c r="E64" s="79">
        <v>333408</v>
      </c>
      <c r="F64" s="79">
        <v>429859</v>
      </c>
      <c r="G64" s="85">
        <f>SUM(C64:F64)</f>
        <v>763267</v>
      </c>
      <c r="H64" s="85"/>
      <c r="I64" s="85"/>
      <c r="J64" s="85">
        <v>515.3483870967741</v>
      </c>
      <c r="K64" s="85">
        <v>664.43259408602148</v>
      </c>
      <c r="L64" s="85">
        <f t="shared" si="5"/>
        <v>1179.7809811827956</v>
      </c>
    </row>
    <row r="65" spans="1:13" s="76" customFormat="1">
      <c r="A65" s="89"/>
      <c r="B65" s="89" t="s">
        <v>109</v>
      </c>
      <c r="C65" s="79"/>
      <c r="D65" s="79"/>
      <c r="E65" s="79">
        <v>728034</v>
      </c>
      <c r="F65" s="79">
        <v>938643</v>
      </c>
      <c r="G65" s="85">
        <f>SUM(C65:F65)</f>
        <v>1666677</v>
      </c>
      <c r="H65" s="85"/>
      <c r="I65" s="85"/>
      <c r="J65" s="85">
        <v>1125.3213709677418</v>
      </c>
      <c r="K65" s="85">
        <v>1450.8594758064514</v>
      </c>
      <c r="L65" s="85">
        <f t="shared" si="5"/>
        <v>2576.180846774193</v>
      </c>
    </row>
    <row r="66" spans="1:13" s="90" customFormat="1">
      <c r="A66" s="89"/>
      <c r="B66" s="89" t="s">
        <v>110</v>
      </c>
      <c r="C66" s="79"/>
      <c r="D66" s="79"/>
      <c r="E66" s="79">
        <v>667855</v>
      </c>
      <c r="F66" s="79">
        <v>861055</v>
      </c>
      <c r="G66" s="85">
        <f>SUM(C66:F66)</f>
        <v>1528910</v>
      </c>
      <c r="H66" s="85"/>
      <c r="I66" s="85"/>
      <c r="J66" s="85">
        <v>1032.3027553763441</v>
      </c>
      <c r="K66" s="85">
        <v>1330.9317876344085</v>
      </c>
      <c r="L66" s="85">
        <f t="shared" si="5"/>
        <v>2363.2345430107525</v>
      </c>
      <c r="M66" s="76"/>
    </row>
    <row r="67" spans="1:13" s="90" customFormat="1">
      <c r="A67" s="83">
        <v>20</v>
      </c>
      <c r="B67" s="84" t="s">
        <v>27</v>
      </c>
      <c r="C67" s="41">
        <v>218565</v>
      </c>
      <c r="D67" s="41">
        <v>8376</v>
      </c>
      <c r="E67" s="41">
        <v>617203</v>
      </c>
      <c r="F67" s="41">
        <v>666917</v>
      </c>
      <c r="G67" s="41">
        <f>SUM(C67:F67)</f>
        <v>1511061</v>
      </c>
      <c r="H67" s="32">
        <v>337.83568548387092</v>
      </c>
      <c r="I67" s="32">
        <v>12.946774193548386</v>
      </c>
      <c r="J67" s="32">
        <v>954.01001344086023</v>
      </c>
      <c r="K67" s="32">
        <v>1030.8528897849462</v>
      </c>
      <c r="L67" s="32">
        <f>H67+I67+J67+K67</f>
        <v>2335.6453629032258</v>
      </c>
      <c r="M67" s="76"/>
    </row>
    <row r="68" spans="1:13" s="90" customFormat="1" ht="31.5" customHeight="1">
      <c r="A68" s="89"/>
      <c r="B68" s="89" t="s">
        <v>111</v>
      </c>
      <c r="C68" s="79">
        <v>218565</v>
      </c>
      <c r="D68" s="79">
        <v>8376</v>
      </c>
      <c r="E68" s="79">
        <v>617203</v>
      </c>
      <c r="F68" s="79">
        <v>666917</v>
      </c>
      <c r="G68" s="79">
        <f t="shared" ref="G68" si="9">G67</f>
        <v>1511061</v>
      </c>
      <c r="H68" s="79">
        <v>337.83568548387092</v>
      </c>
      <c r="I68" s="79">
        <v>12.946774193548386</v>
      </c>
      <c r="J68" s="79">
        <v>954.01001344086023</v>
      </c>
      <c r="K68" s="79">
        <v>1030.8528897849462</v>
      </c>
      <c r="L68" s="79">
        <f t="shared" si="5"/>
        <v>2335.6453629032258</v>
      </c>
      <c r="M68" s="76"/>
    </row>
    <row r="69" spans="1:13" s="90" customFormat="1">
      <c r="A69" s="83">
        <v>21</v>
      </c>
      <c r="B69" s="84" t="s">
        <v>28</v>
      </c>
      <c r="C69" s="41">
        <v>11869</v>
      </c>
      <c r="D69" s="41">
        <v>0</v>
      </c>
      <c r="E69" s="41">
        <v>5023169</v>
      </c>
      <c r="F69" s="41">
        <v>2823942</v>
      </c>
      <c r="G69" s="41">
        <f>SUM(C69:F69)</f>
        <v>7858980</v>
      </c>
      <c r="H69" s="32">
        <v>18.345900537634407</v>
      </c>
      <c r="I69" s="32" t="s">
        <v>203</v>
      </c>
      <c r="J69" s="32">
        <v>7764.3069220430098</v>
      </c>
      <c r="K69" s="32">
        <v>4364.9641129032252</v>
      </c>
      <c r="L69" s="32">
        <f>H69+I69+J69+K69</f>
        <v>12147.616935483869</v>
      </c>
    </row>
    <row r="70" spans="1:13" s="90" customFormat="1">
      <c r="A70" s="89"/>
      <c r="B70" s="89" t="s">
        <v>112</v>
      </c>
      <c r="C70" s="79"/>
      <c r="D70" s="79"/>
      <c r="E70" s="79">
        <v>5023169</v>
      </c>
      <c r="F70" s="79">
        <v>2812646.2319999998</v>
      </c>
      <c r="G70" s="85">
        <f>F70+E70</f>
        <v>7835815.2319999998</v>
      </c>
      <c r="H70" s="85"/>
      <c r="I70" s="85"/>
      <c r="J70" s="85">
        <v>7764.3069220430098</v>
      </c>
      <c r="K70" s="85">
        <v>4364.9641129032252</v>
      </c>
      <c r="L70" s="85">
        <f t="shared" si="5"/>
        <v>12129.271034946236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11295.768</v>
      </c>
      <c r="G71" s="85">
        <f>F71+E71</f>
        <v>11295.768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447528</v>
      </c>
      <c r="E72" s="41">
        <v>445277</v>
      </c>
      <c r="F72" s="41">
        <v>316121</v>
      </c>
      <c r="G72" s="41">
        <f>SUM(C72:F72)</f>
        <v>1208926</v>
      </c>
      <c r="H72" s="32" t="s">
        <v>203</v>
      </c>
      <c r="I72" s="32">
        <v>691.74354838709667</v>
      </c>
      <c r="J72" s="32">
        <v>688.26418010752684</v>
      </c>
      <c r="K72" s="32">
        <v>488.62788978494621</v>
      </c>
      <c r="L72" s="32">
        <f>H72+I72+J72+K72</f>
        <v>1868.6356182795698</v>
      </c>
    </row>
    <row r="73" spans="1:13" s="90" customFormat="1">
      <c r="A73" s="89"/>
      <c r="B73" s="89" t="s">
        <v>114</v>
      </c>
      <c r="C73" s="79"/>
      <c r="D73" s="79"/>
      <c r="E73" s="79">
        <v>445277</v>
      </c>
      <c r="F73" s="79">
        <v>139093.24</v>
      </c>
      <c r="G73" s="85">
        <f>E73+F73</f>
        <v>584370.24</v>
      </c>
      <c r="H73" s="85"/>
      <c r="I73" s="85"/>
      <c r="J73" s="85">
        <v>688.26418010752684</v>
      </c>
      <c r="K73" s="85">
        <v>214.99627150537631</v>
      </c>
      <c r="L73" s="85">
        <f t="shared" si="5"/>
        <v>903.26045161290313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177027.76</v>
      </c>
      <c r="G74" s="85">
        <f>E74+F74</f>
        <v>177027.76</v>
      </c>
      <c r="H74" s="85"/>
      <c r="I74" s="85"/>
      <c r="J74" s="85"/>
      <c r="K74" s="85">
        <v>273.63161827956992</v>
      </c>
      <c r="L74" s="85">
        <f t="shared" si="5"/>
        <v>273.63161827956992</v>
      </c>
    </row>
    <row r="75" spans="1:13" s="90" customFormat="1">
      <c r="A75" s="80">
        <v>23</v>
      </c>
      <c r="B75" s="81" t="s">
        <v>30</v>
      </c>
      <c r="C75" s="55">
        <v>46709</v>
      </c>
      <c r="D75" s="55">
        <v>0</v>
      </c>
      <c r="E75" s="55">
        <v>2253093</v>
      </c>
      <c r="F75" s="55">
        <v>684132</v>
      </c>
      <c r="G75" s="55">
        <f>SUM(C75:F75)</f>
        <v>2983934</v>
      </c>
      <c r="H75" s="26">
        <v>72.198051075268808</v>
      </c>
      <c r="I75" s="26" t="s">
        <v>203</v>
      </c>
      <c r="J75" s="26">
        <v>3482.6034274193544</v>
      </c>
      <c r="K75" s="26">
        <v>1057.4620967741935</v>
      </c>
      <c r="L75" s="26">
        <f>H75+I75+J75+K75</f>
        <v>4612.2635752688166</v>
      </c>
    </row>
    <row r="76" spans="1:13" s="90" customFormat="1">
      <c r="A76" s="89"/>
      <c r="B76" s="89" t="s">
        <v>115</v>
      </c>
      <c r="C76" s="79">
        <v>46709</v>
      </c>
      <c r="D76" s="79">
        <v>0</v>
      </c>
      <c r="E76" s="79">
        <v>2253093</v>
      </c>
      <c r="F76" s="79">
        <v>684132</v>
      </c>
      <c r="G76" s="85">
        <f>F76+E76+C76</f>
        <v>2983934</v>
      </c>
      <c r="H76" s="85">
        <v>72.198051075268808</v>
      </c>
      <c r="I76" s="85"/>
      <c r="J76" s="85">
        <v>3482.6034274193544</v>
      </c>
      <c r="K76" s="85">
        <v>1057.4620967741935</v>
      </c>
      <c r="L76" s="85">
        <f>L75</f>
        <v>4612.2635752688166</v>
      </c>
    </row>
    <row r="77" spans="1:13" s="90" customFormat="1">
      <c r="A77" s="83">
        <v>24</v>
      </c>
      <c r="B77" s="84" t="s">
        <v>31</v>
      </c>
      <c r="C77" s="41">
        <v>937050</v>
      </c>
      <c r="D77" s="41">
        <v>1386</v>
      </c>
      <c r="E77" s="41">
        <v>451183</v>
      </c>
      <c r="F77" s="41">
        <v>431928</v>
      </c>
      <c r="G77" s="41">
        <f>SUM(C77:F77)</f>
        <v>1821547</v>
      </c>
      <c r="H77" s="32">
        <v>1448.3971774193546</v>
      </c>
      <c r="I77" s="32">
        <v>2.1423387096774191</v>
      </c>
      <c r="J77" s="32">
        <v>697.39307795698915</v>
      </c>
      <c r="K77" s="32">
        <v>667.6306451612902</v>
      </c>
      <c r="L77" s="32">
        <f>H77+I77+J77+K77</f>
        <v>2815.5632392473117</v>
      </c>
    </row>
    <row r="78" spans="1:13" s="90" customFormat="1">
      <c r="A78" s="89"/>
      <c r="B78" s="89" t="s">
        <v>116</v>
      </c>
      <c r="C78" s="79">
        <v>937050</v>
      </c>
      <c r="D78" s="79">
        <v>1386</v>
      </c>
      <c r="E78" s="79">
        <v>81212.94</v>
      </c>
      <c r="F78" s="79">
        <v>37145.807999999997</v>
      </c>
      <c r="G78" s="85">
        <f>C78+D78+E78+F78</f>
        <v>1056794.7479999999</v>
      </c>
      <c r="H78" s="85">
        <v>1448.3971774193546</v>
      </c>
      <c r="I78" s="85">
        <v>2.1423387096774191</v>
      </c>
      <c r="J78" s="85">
        <v>125.53075403225806</v>
      </c>
      <c r="K78" s="85">
        <v>57.416235483870963</v>
      </c>
      <c r="L78" s="85">
        <f>SUM(H78:K78)</f>
        <v>1633.4865056451611</v>
      </c>
    </row>
    <row r="79" spans="1:13" s="90" customFormat="1">
      <c r="A79" s="89"/>
      <c r="B79" s="89" t="s">
        <v>117</v>
      </c>
      <c r="C79" s="79"/>
      <c r="D79" s="79"/>
      <c r="E79" s="79">
        <v>369970.06</v>
      </c>
      <c r="F79" s="79">
        <v>394782.19200000004</v>
      </c>
      <c r="G79" s="85">
        <f>C79+D79+E79+F79</f>
        <v>764752.25200000009</v>
      </c>
      <c r="H79" s="85"/>
      <c r="I79" s="85"/>
      <c r="J79" s="85">
        <v>571.86232392473107</v>
      </c>
      <c r="K79" s="85">
        <v>610.21440967741933</v>
      </c>
      <c r="L79" s="85">
        <f>SUM(H79:K79)</f>
        <v>1182.0767336021504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350659</v>
      </c>
      <c r="F80" s="41">
        <v>402998</v>
      </c>
      <c r="G80" s="41">
        <f>SUM(C80:F80)</f>
        <v>753657</v>
      </c>
      <c r="H80" s="32" t="s">
        <v>203</v>
      </c>
      <c r="I80" s="32" t="s">
        <v>203</v>
      </c>
      <c r="J80" s="32">
        <v>542.01323924731173</v>
      </c>
      <c r="K80" s="32">
        <v>622.91357526881711</v>
      </c>
      <c r="L80" s="32">
        <f t="shared" ref="L80:L95" si="10">H80+I80+J80+K80</f>
        <v>1164.9268145161288</v>
      </c>
    </row>
    <row r="81" spans="1:12" s="90" customFormat="1">
      <c r="A81" s="89"/>
      <c r="B81" s="89" t="s">
        <v>118</v>
      </c>
      <c r="C81" s="79"/>
      <c r="D81" s="79"/>
      <c r="E81" s="79">
        <v>350659</v>
      </c>
      <c r="F81" s="79">
        <v>402998</v>
      </c>
      <c r="G81" s="79">
        <f>SUM(C81:F81)</f>
        <v>753657</v>
      </c>
      <c r="H81" s="85"/>
      <c r="I81" s="85"/>
      <c r="J81" s="85">
        <v>542.01323924731173</v>
      </c>
      <c r="K81" s="85">
        <v>622.91357526881711</v>
      </c>
      <c r="L81" s="85">
        <f t="shared" si="10"/>
        <v>1164.9268145161288</v>
      </c>
    </row>
    <row r="82" spans="1:12" s="90" customFormat="1">
      <c r="A82" s="83">
        <v>26</v>
      </c>
      <c r="B82" s="84" t="s">
        <v>33</v>
      </c>
      <c r="C82" s="41">
        <v>360005</v>
      </c>
      <c r="D82" s="41">
        <v>0</v>
      </c>
      <c r="E82" s="41">
        <v>1929998</v>
      </c>
      <c r="F82" s="41">
        <v>811555</v>
      </c>
      <c r="G82" s="41">
        <f t="shared" ref="G82:G89" si="11">SUM(C82:F82)</f>
        <v>3101558</v>
      </c>
      <c r="H82" s="32">
        <v>556.45934139784947</v>
      </c>
      <c r="I82" s="32" t="s">
        <v>203</v>
      </c>
      <c r="J82" s="32">
        <v>2983.1958333333332</v>
      </c>
      <c r="K82" s="32">
        <v>1254.419690860215</v>
      </c>
      <c r="L82" s="32">
        <f t="shared" si="10"/>
        <v>4794.0748655913976</v>
      </c>
    </row>
    <row r="83" spans="1:12" s="90" customFormat="1">
      <c r="A83" s="89"/>
      <c r="B83" s="89" t="s">
        <v>119</v>
      </c>
      <c r="C83" s="79">
        <v>360005</v>
      </c>
      <c r="D83" s="79"/>
      <c r="E83" s="79">
        <v>353190</v>
      </c>
      <c r="F83" s="79">
        <v>415516</v>
      </c>
      <c r="G83" s="85">
        <f t="shared" si="11"/>
        <v>1128711</v>
      </c>
      <c r="H83" s="85">
        <v>556.45934139784947</v>
      </c>
      <c r="I83" s="85"/>
      <c r="J83" s="85">
        <v>545.92540322580635</v>
      </c>
      <c r="K83" s="85">
        <v>642.26263440860214</v>
      </c>
      <c r="L83" s="85">
        <f t="shared" si="10"/>
        <v>1744.647379032258</v>
      </c>
    </row>
    <row r="84" spans="1:12" s="90" customFormat="1">
      <c r="A84" s="89"/>
      <c r="B84" s="89" t="s">
        <v>120</v>
      </c>
      <c r="C84" s="79"/>
      <c r="D84" s="79"/>
      <c r="E84" s="79">
        <v>1125188</v>
      </c>
      <c r="F84" s="79">
        <v>396039</v>
      </c>
      <c r="G84" s="85">
        <f t="shared" si="11"/>
        <v>1521227</v>
      </c>
      <c r="H84" s="85"/>
      <c r="I84" s="85"/>
      <c r="J84" s="85">
        <v>1739.2018817204298</v>
      </c>
      <c r="K84" s="85">
        <v>612.15705645161279</v>
      </c>
      <c r="L84" s="85">
        <f t="shared" si="10"/>
        <v>2351.3589381720426</v>
      </c>
    </row>
    <row r="85" spans="1:12" s="90" customFormat="1">
      <c r="A85" s="89"/>
      <c r="B85" s="89" t="s">
        <v>122</v>
      </c>
      <c r="C85" s="79"/>
      <c r="D85" s="79"/>
      <c r="E85" s="79">
        <v>23160</v>
      </c>
      <c r="F85" s="79"/>
      <c r="G85" s="85">
        <f t="shared" si="11"/>
        <v>23160</v>
      </c>
      <c r="H85" s="85"/>
      <c r="I85" s="85"/>
      <c r="J85" s="85">
        <v>35.798387096774192</v>
      </c>
      <c r="K85" s="85"/>
      <c r="L85" s="85">
        <f t="shared" si="10"/>
        <v>35.798387096774192</v>
      </c>
    </row>
    <row r="86" spans="1:12" s="90" customFormat="1">
      <c r="A86" s="89"/>
      <c r="B86" s="89" t="s">
        <v>121</v>
      </c>
      <c r="C86" s="79"/>
      <c r="D86" s="79"/>
      <c r="E86" s="79">
        <v>416880</v>
      </c>
      <c r="F86" s="79"/>
      <c r="G86" s="85">
        <f t="shared" si="11"/>
        <v>416880</v>
      </c>
      <c r="H86" s="85"/>
      <c r="I86" s="85"/>
      <c r="J86" s="85">
        <v>644.37096774193549</v>
      </c>
      <c r="K86" s="85"/>
      <c r="L86" s="85">
        <f t="shared" si="10"/>
        <v>644.37096774193549</v>
      </c>
    </row>
    <row r="87" spans="1:12" s="90" customFormat="1">
      <c r="A87" s="89"/>
      <c r="B87" s="89" t="s">
        <v>123</v>
      </c>
      <c r="C87" s="79"/>
      <c r="D87" s="79"/>
      <c r="E87" s="79">
        <v>9650</v>
      </c>
      <c r="F87" s="79"/>
      <c r="G87" s="85">
        <f t="shared" si="11"/>
        <v>9650</v>
      </c>
      <c r="H87" s="85"/>
      <c r="I87" s="85"/>
      <c r="J87" s="85">
        <v>14.915994623655914</v>
      </c>
      <c r="K87" s="85"/>
      <c r="L87" s="85">
        <f t="shared" si="10"/>
        <v>14.915994623655914</v>
      </c>
    </row>
    <row r="88" spans="1:12" s="90" customFormat="1">
      <c r="A88" s="89"/>
      <c r="B88" s="89" t="s">
        <v>206</v>
      </c>
      <c r="C88" s="79"/>
      <c r="D88" s="79"/>
      <c r="E88" s="79">
        <v>1930</v>
      </c>
      <c r="F88" s="79"/>
      <c r="G88" s="85"/>
      <c r="H88" s="85"/>
      <c r="I88" s="85"/>
      <c r="J88" s="85">
        <v>2.9831989247311825</v>
      </c>
      <c r="K88" s="85"/>
      <c r="L88" s="85">
        <f t="shared" si="10"/>
        <v>2.9831989247311825</v>
      </c>
    </row>
    <row r="89" spans="1:12" s="90" customFormat="1">
      <c r="A89" s="83">
        <v>27</v>
      </c>
      <c r="B89" s="84" t="s">
        <v>34</v>
      </c>
      <c r="C89" s="41">
        <v>499076</v>
      </c>
      <c r="D89" s="41">
        <v>100511</v>
      </c>
      <c r="E89" s="41">
        <v>2146381.7709583091</v>
      </c>
      <c r="F89" s="41">
        <v>822568.34503868001</v>
      </c>
      <c r="G89" s="41">
        <f t="shared" si="11"/>
        <v>3568537.115996989</v>
      </c>
      <c r="H89" s="32">
        <v>771.42123655913963</v>
      </c>
      <c r="I89" s="32">
        <v>155.3597446236559</v>
      </c>
      <c r="J89" s="32">
        <v>3317.6599954328703</v>
      </c>
      <c r="K89" s="32">
        <v>1271.4430064441963</v>
      </c>
      <c r="L89" s="32">
        <f t="shared" si="10"/>
        <v>5515.8839830598627</v>
      </c>
    </row>
    <row r="90" spans="1:12" s="90" customFormat="1">
      <c r="A90" s="89"/>
      <c r="B90" s="89" t="s">
        <v>124</v>
      </c>
      <c r="C90" s="79"/>
      <c r="D90" s="79"/>
      <c r="E90" s="79">
        <v>1077912.7709583091</v>
      </c>
      <c r="F90" s="79">
        <v>534833.34503868001</v>
      </c>
      <c r="G90" s="85">
        <f t="shared" ref="G90:G96" si="12">SUM(C90:F90)</f>
        <v>1612746.115996989</v>
      </c>
      <c r="H90" s="85"/>
      <c r="I90" s="85"/>
      <c r="J90" s="85">
        <v>1666.1286110242679</v>
      </c>
      <c r="K90" s="85">
        <v>826.69132633666925</v>
      </c>
      <c r="L90" s="85">
        <f t="shared" si="10"/>
        <v>2492.8199373609373</v>
      </c>
    </row>
    <row r="91" spans="1:12" s="90" customFormat="1">
      <c r="A91" s="89"/>
      <c r="B91" s="89" t="s">
        <v>127</v>
      </c>
      <c r="C91" s="79"/>
      <c r="D91" s="79"/>
      <c r="E91" s="79">
        <v>735136</v>
      </c>
      <c r="F91" s="79">
        <v>223739</v>
      </c>
      <c r="G91" s="85">
        <f t="shared" si="12"/>
        <v>958875</v>
      </c>
      <c r="H91" s="85"/>
      <c r="I91" s="85"/>
      <c r="J91" s="85">
        <v>1136.2989247311828</v>
      </c>
      <c r="K91" s="85">
        <v>345.83313172043012</v>
      </c>
      <c r="L91" s="85">
        <f t="shared" si="10"/>
        <v>1482.1320564516129</v>
      </c>
    </row>
    <row r="92" spans="1:12" s="90" customFormat="1">
      <c r="A92" s="89"/>
      <c r="B92" s="89" t="s">
        <v>125</v>
      </c>
      <c r="C92" s="79"/>
      <c r="D92" s="79"/>
      <c r="E92" s="79">
        <v>224941</v>
      </c>
      <c r="F92" s="79">
        <v>2303</v>
      </c>
      <c r="G92" s="85">
        <f t="shared" si="12"/>
        <v>227244</v>
      </c>
      <c r="H92" s="85"/>
      <c r="I92" s="85"/>
      <c r="J92" s="85">
        <v>347.69106182795696</v>
      </c>
      <c r="K92" s="85">
        <v>3.5597446236559134</v>
      </c>
      <c r="L92" s="85">
        <f t="shared" si="10"/>
        <v>351.25080645161285</v>
      </c>
    </row>
    <row r="93" spans="1:12" s="90" customFormat="1">
      <c r="A93" s="89"/>
      <c r="B93" s="89" t="s">
        <v>126</v>
      </c>
      <c r="C93" s="79"/>
      <c r="D93" s="79"/>
      <c r="E93" s="79">
        <v>18674</v>
      </c>
      <c r="F93" s="79"/>
      <c r="G93" s="85">
        <f t="shared" si="12"/>
        <v>18674</v>
      </c>
      <c r="H93" s="85"/>
      <c r="I93" s="85"/>
      <c r="J93" s="85">
        <v>28.864381720430103</v>
      </c>
      <c r="K93" s="85"/>
      <c r="L93" s="85">
        <f t="shared" si="10"/>
        <v>28.864381720430103</v>
      </c>
    </row>
    <row r="94" spans="1:12" s="90" customFormat="1">
      <c r="A94" s="89"/>
      <c r="B94" s="89" t="s">
        <v>128</v>
      </c>
      <c r="C94" s="79"/>
      <c r="D94" s="79"/>
      <c r="E94" s="79">
        <v>33054</v>
      </c>
      <c r="F94" s="79">
        <v>33479</v>
      </c>
      <c r="G94" s="85">
        <f t="shared" si="12"/>
        <v>66533</v>
      </c>
      <c r="H94" s="85"/>
      <c r="I94" s="85"/>
      <c r="J94" s="85">
        <v>51.091532258064511</v>
      </c>
      <c r="K94" s="85">
        <v>51.748454301075263</v>
      </c>
      <c r="L94" s="85">
        <f t="shared" si="10"/>
        <v>102.83998655913977</v>
      </c>
    </row>
    <row r="95" spans="1:12" s="90" customFormat="1">
      <c r="A95" s="89"/>
      <c r="B95" s="89" t="s">
        <v>129</v>
      </c>
      <c r="C95" s="79"/>
      <c r="D95" s="79"/>
      <c r="E95" s="79">
        <v>56664</v>
      </c>
      <c r="F95" s="79">
        <v>28214</v>
      </c>
      <c r="G95" s="85">
        <f t="shared" si="12"/>
        <v>84878</v>
      </c>
      <c r="H95" s="85"/>
      <c r="I95" s="85"/>
      <c r="J95" s="85">
        <v>87.585483870967735</v>
      </c>
      <c r="K95" s="85">
        <v>43.610349462365591</v>
      </c>
      <c r="L95" s="85">
        <f t="shared" si="10"/>
        <v>131.19583333333333</v>
      </c>
    </row>
    <row r="96" spans="1:12" s="90" customFormat="1">
      <c r="A96" s="83">
        <v>28</v>
      </c>
      <c r="B96" s="84" t="s">
        <v>35</v>
      </c>
      <c r="C96" s="41">
        <v>443523</v>
      </c>
      <c r="D96" s="41">
        <v>0</v>
      </c>
      <c r="E96" s="41">
        <v>659775</v>
      </c>
      <c r="F96" s="41">
        <v>538830</v>
      </c>
      <c r="G96" s="41">
        <f t="shared" si="12"/>
        <v>1642128</v>
      </c>
      <c r="H96" s="32">
        <v>685.55302419354837</v>
      </c>
      <c r="I96" s="32" t="s">
        <v>203</v>
      </c>
      <c r="J96" s="32">
        <v>1019.813508064516</v>
      </c>
      <c r="K96" s="32">
        <v>832.86895161290317</v>
      </c>
      <c r="L96" s="32">
        <f>H96+I96+J96+K96</f>
        <v>2538.2354838709675</v>
      </c>
    </row>
    <row r="97" spans="1:12" s="90" customFormat="1">
      <c r="A97" s="89"/>
      <c r="B97" s="89" t="s">
        <v>130</v>
      </c>
      <c r="C97" s="79">
        <v>443523</v>
      </c>
      <c r="D97" s="79">
        <v>0</v>
      </c>
      <c r="E97" s="79">
        <v>659775</v>
      </c>
      <c r="F97" s="79">
        <v>538830</v>
      </c>
      <c r="G97" s="85">
        <f>C97+D97+E97+F97</f>
        <v>1642128</v>
      </c>
      <c r="H97" s="85">
        <v>685.55302419354837</v>
      </c>
      <c r="I97" s="85"/>
      <c r="J97" s="85">
        <v>1019.813508064516</v>
      </c>
      <c r="K97" s="85">
        <v>832.86895161290317</v>
      </c>
      <c r="L97" s="85">
        <f>H97+I97+J97+K97</f>
        <v>2538.2354838709675</v>
      </c>
    </row>
    <row r="98" spans="1:12" s="90" customFormat="1">
      <c r="A98" s="83">
        <v>29</v>
      </c>
      <c r="B98" s="84" t="s">
        <v>36</v>
      </c>
      <c r="C98" s="41">
        <v>357327</v>
      </c>
      <c r="D98" s="41">
        <v>0</v>
      </c>
      <c r="E98" s="41">
        <v>1056824</v>
      </c>
      <c r="F98" s="41">
        <v>578124</v>
      </c>
      <c r="G98" s="41">
        <f>SUM(C98:F98)</f>
        <v>1992275</v>
      </c>
      <c r="H98" s="32">
        <v>552.31995967741932</v>
      </c>
      <c r="I98" s="32" t="s">
        <v>203</v>
      </c>
      <c r="J98" s="32">
        <v>1633.5317204301075</v>
      </c>
      <c r="K98" s="32">
        <v>893.60564516129023</v>
      </c>
      <c r="L98" s="32">
        <f>H98+I98+J98+K98</f>
        <v>3079.4573252688169</v>
      </c>
    </row>
    <row r="99" spans="1:12" s="90" customFormat="1">
      <c r="A99" s="89"/>
      <c r="B99" s="89" t="s">
        <v>131</v>
      </c>
      <c r="C99" s="79">
        <v>357327</v>
      </c>
      <c r="D99" s="79"/>
      <c r="E99" s="79">
        <v>990244</v>
      </c>
      <c r="F99" s="79">
        <v>578124</v>
      </c>
      <c r="G99" s="85">
        <f>SUM(C99:F99)</f>
        <v>1925695</v>
      </c>
      <c r="H99" s="85">
        <v>552.31995967741932</v>
      </c>
      <c r="I99" s="85"/>
      <c r="J99" s="85">
        <v>1530.6190860215054</v>
      </c>
      <c r="K99" s="85">
        <v>893.60564516129023</v>
      </c>
      <c r="L99" s="85">
        <f t="shared" ref="L99:L113" si="13">H99+I99+J99+K99</f>
        <v>2976.5446908602153</v>
      </c>
    </row>
    <row r="100" spans="1:12" s="90" customFormat="1">
      <c r="A100" s="89"/>
      <c r="B100" s="89" t="s">
        <v>97</v>
      </c>
      <c r="C100" s="79"/>
      <c r="D100" s="79"/>
      <c r="E100" s="79">
        <v>66580</v>
      </c>
      <c r="F100" s="79"/>
      <c r="G100" s="85">
        <f>SUM(C100:F100)</f>
        <v>66580</v>
      </c>
      <c r="H100" s="85"/>
      <c r="I100" s="85"/>
      <c r="J100" s="85">
        <v>102.91263440860213</v>
      </c>
      <c r="K100" s="85"/>
      <c r="L100" s="85">
        <f t="shared" si="13"/>
        <v>102.91263440860213</v>
      </c>
    </row>
    <row r="101" spans="1:12" s="90" customFormat="1">
      <c r="A101" s="83">
        <v>30</v>
      </c>
      <c r="B101" s="84" t="s">
        <v>37</v>
      </c>
      <c r="C101" s="41">
        <v>6137</v>
      </c>
      <c r="D101" s="41">
        <v>0</v>
      </c>
      <c r="E101" s="41">
        <v>3008391</v>
      </c>
      <c r="F101" s="41">
        <v>1488134</v>
      </c>
      <c r="G101" s="41">
        <f>SUM(C101:F101)</f>
        <v>4502662</v>
      </c>
      <c r="H101" s="32">
        <v>9.4859543010752674</v>
      </c>
      <c r="I101" s="32" t="s">
        <v>203</v>
      </c>
      <c r="J101" s="32">
        <v>4650.0667338709673</v>
      </c>
      <c r="K101" s="32">
        <v>2300.2071236559141</v>
      </c>
      <c r="L101" s="32">
        <f>H101+I101+J101+K101</f>
        <v>6959.7598118279566</v>
      </c>
    </row>
    <row r="102" spans="1:12" s="90" customFormat="1">
      <c r="A102" s="89"/>
      <c r="B102" s="89" t="s">
        <v>132</v>
      </c>
      <c r="C102" s="79"/>
      <c r="D102" s="79"/>
      <c r="E102" s="79">
        <v>3008391</v>
      </c>
      <c r="F102" s="79">
        <v>1488134</v>
      </c>
      <c r="G102" s="79">
        <f>G101</f>
        <v>4502662</v>
      </c>
      <c r="H102" s="85"/>
      <c r="I102" s="85"/>
      <c r="J102" s="85">
        <v>4650.0667338709673</v>
      </c>
      <c r="K102" s="85">
        <v>2300.2071236559141</v>
      </c>
      <c r="L102" s="85">
        <f t="shared" si="13"/>
        <v>6950.2738575268813</v>
      </c>
    </row>
    <row r="103" spans="1:12" s="90" customFormat="1">
      <c r="A103" s="83">
        <v>31</v>
      </c>
      <c r="B103" s="84" t="s">
        <v>38</v>
      </c>
      <c r="C103" s="41">
        <v>6700</v>
      </c>
      <c r="D103" s="41">
        <v>0</v>
      </c>
      <c r="E103" s="41">
        <v>674693</v>
      </c>
      <c r="F103" s="91">
        <v>586162</v>
      </c>
      <c r="G103" s="41">
        <f>SUM(C103:F103)</f>
        <v>1267555</v>
      </c>
      <c r="H103" s="32">
        <v>10.356182795698924</v>
      </c>
      <c r="I103" s="32" t="s">
        <v>203</v>
      </c>
      <c r="J103" s="32">
        <v>1042.8722446236559</v>
      </c>
      <c r="K103" s="32">
        <v>906.02997311827949</v>
      </c>
      <c r="L103" s="32">
        <f t="shared" si="13"/>
        <v>1959.2584005376343</v>
      </c>
    </row>
    <row r="104" spans="1:12" s="90" customFormat="1">
      <c r="A104" s="89"/>
      <c r="B104" s="89" t="s">
        <v>133</v>
      </c>
      <c r="C104" s="79"/>
      <c r="D104" s="79"/>
      <c r="E104" s="79">
        <v>674693</v>
      </c>
      <c r="F104" s="79">
        <v>586162</v>
      </c>
      <c r="G104" s="85">
        <f>E104+F104</f>
        <v>1260855</v>
      </c>
      <c r="H104" s="85"/>
      <c r="I104" s="85"/>
      <c r="J104" s="85">
        <v>1042.8722446236559</v>
      </c>
      <c r="K104" s="85">
        <v>906.02997311827949</v>
      </c>
      <c r="L104" s="85">
        <f t="shared" si="13"/>
        <v>1948.9022177419354</v>
      </c>
    </row>
    <row r="105" spans="1:12" s="90" customFormat="1">
      <c r="A105" s="80">
        <v>32</v>
      </c>
      <c r="B105" s="81" t="s">
        <v>39</v>
      </c>
      <c r="C105" s="55">
        <v>594819</v>
      </c>
      <c r="D105" s="55">
        <v>84556</v>
      </c>
      <c r="E105" s="55">
        <v>4265547</v>
      </c>
      <c r="F105" s="55">
        <v>1544518</v>
      </c>
      <c r="G105" s="55">
        <f>SUM(C105:F105)</f>
        <v>6489440</v>
      </c>
      <c r="H105" s="26">
        <v>919.41108870967741</v>
      </c>
      <c r="I105" s="26">
        <v>130.69811827956988</v>
      </c>
      <c r="J105" s="26">
        <v>6593.2514112903218</v>
      </c>
      <c r="K105" s="26">
        <v>2387.3598118279565</v>
      </c>
      <c r="L105" s="26">
        <f t="shared" si="13"/>
        <v>10030.720430107525</v>
      </c>
    </row>
    <row r="106" spans="1:12" s="90" customFormat="1">
      <c r="A106" s="89"/>
      <c r="B106" s="89" t="s">
        <v>134</v>
      </c>
      <c r="C106" s="79">
        <v>594819</v>
      </c>
      <c r="D106" s="79">
        <v>84556</v>
      </c>
      <c r="E106" s="79">
        <v>4265547</v>
      </c>
      <c r="F106" s="79">
        <v>1544518</v>
      </c>
      <c r="G106" s="85">
        <f>C106+D106+E106+F106</f>
        <v>6489440</v>
      </c>
      <c r="H106" s="85">
        <v>919.41108870967741</v>
      </c>
      <c r="I106" s="85"/>
      <c r="J106" s="85">
        <v>6593.2514112903218</v>
      </c>
      <c r="K106" s="85">
        <v>2387.3598118279565</v>
      </c>
      <c r="L106" s="85">
        <f t="shared" si="13"/>
        <v>9900.0223118279555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408112</v>
      </c>
      <c r="F107" s="92">
        <v>84220</v>
      </c>
      <c r="G107" s="41">
        <f>SUM(C107:F107)</f>
        <v>492332</v>
      </c>
      <c r="H107" s="32" t="s">
        <v>203</v>
      </c>
      <c r="I107" s="32" t="s">
        <v>203</v>
      </c>
      <c r="J107" s="32">
        <v>630.81827956989241</v>
      </c>
      <c r="K107" s="32">
        <v>130.17876344086022</v>
      </c>
      <c r="L107" s="32">
        <f t="shared" si="13"/>
        <v>760.99704301075258</v>
      </c>
    </row>
    <row r="108" spans="1:12" s="90" customFormat="1" ht="30">
      <c r="A108" s="89"/>
      <c r="B108" s="93" t="s">
        <v>135</v>
      </c>
      <c r="C108" s="79"/>
      <c r="D108" s="79"/>
      <c r="E108" s="79">
        <v>408112</v>
      </c>
      <c r="F108" s="79">
        <v>84220</v>
      </c>
      <c r="G108" s="85">
        <f>SUM(C108:F108)</f>
        <v>492332</v>
      </c>
      <c r="H108" s="85"/>
      <c r="I108" s="85"/>
      <c r="J108" s="85">
        <v>630.81827956989241</v>
      </c>
      <c r="K108" s="85">
        <v>130.17876344086022</v>
      </c>
      <c r="L108" s="85">
        <f t="shared" si="13"/>
        <v>760.99704301075258</v>
      </c>
    </row>
    <row r="109" spans="1:12" s="90" customFormat="1">
      <c r="A109" s="80">
        <v>34</v>
      </c>
      <c r="B109" s="81" t="s">
        <v>41</v>
      </c>
      <c r="C109" s="55">
        <v>167591</v>
      </c>
      <c r="D109" s="55">
        <v>0</v>
      </c>
      <c r="E109" s="55">
        <v>117352</v>
      </c>
      <c r="F109" s="55">
        <v>126591</v>
      </c>
      <c r="G109" s="55">
        <f>SUM(C109:F109)</f>
        <v>411534</v>
      </c>
      <c r="H109" s="26">
        <v>259.04522849462364</v>
      </c>
      <c r="I109" s="26" t="s">
        <v>203</v>
      </c>
      <c r="J109" s="26">
        <v>181.39086021505375</v>
      </c>
      <c r="K109" s="26">
        <v>195.67157258064515</v>
      </c>
      <c r="L109" s="26">
        <f t="shared" si="13"/>
        <v>636.10766129032254</v>
      </c>
    </row>
    <row r="110" spans="1:12" s="90" customFormat="1">
      <c r="A110" s="89"/>
      <c r="B110" s="89" t="s">
        <v>136</v>
      </c>
      <c r="C110" s="79">
        <v>167591</v>
      </c>
      <c r="D110" s="79"/>
      <c r="E110" s="79">
        <v>117352</v>
      </c>
      <c r="F110" s="79">
        <v>126591</v>
      </c>
      <c r="G110" s="85">
        <f t="shared" ref="G110" si="14">G109</f>
        <v>411534</v>
      </c>
      <c r="H110" s="85">
        <v>259.04522849462364</v>
      </c>
      <c r="I110" s="85"/>
      <c r="J110" s="85">
        <v>181.39086021505375</v>
      </c>
      <c r="K110" s="85">
        <v>195.67157258064515</v>
      </c>
      <c r="L110" s="85">
        <f t="shared" si="13"/>
        <v>636.10766129032254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214933</v>
      </c>
      <c r="F111" s="41">
        <v>50022</v>
      </c>
      <c r="G111" s="41">
        <f t="shared" ref="G111:G116" si="15">SUM(C111:F111)</f>
        <v>264955</v>
      </c>
      <c r="H111" s="32" t="s">
        <v>203</v>
      </c>
      <c r="I111" s="32" t="s">
        <v>203</v>
      </c>
      <c r="J111" s="32">
        <v>332.22170698924725</v>
      </c>
      <c r="K111" s="32">
        <v>77.31895161290322</v>
      </c>
      <c r="L111" s="32">
        <f t="shared" si="13"/>
        <v>409.54065860215047</v>
      </c>
    </row>
    <row r="112" spans="1:12" s="90" customFormat="1" ht="30">
      <c r="A112" s="89"/>
      <c r="B112" s="93" t="s">
        <v>138</v>
      </c>
      <c r="C112" s="79"/>
      <c r="D112" s="79"/>
      <c r="E112" s="79">
        <v>51583.92</v>
      </c>
      <c r="F112" s="79">
        <v>3051.3420000000001</v>
      </c>
      <c r="G112" s="85">
        <f t="shared" si="15"/>
        <v>54635.261999999995</v>
      </c>
      <c r="H112" s="85"/>
      <c r="I112" s="85"/>
      <c r="J112" s="85">
        <v>79.733209677419339</v>
      </c>
      <c r="K112" s="85">
        <v>4.716456048387097</v>
      </c>
      <c r="L112" s="85">
        <f t="shared" si="13"/>
        <v>84.44966572580644</v>
      </c>
    </row>
    <row r="113" spans="1:12" s="90" customFormat="1">
      <c r="A113" s="89"/>
      <c r="B113" s="89" t="s">
        <v>137</v>
      </c>
      <c r="C113" s="79"/>
      <c r="D113" s="79"/>
      <c r="E113" s="79">
        <v>163349.08000000002</v>
      </c>
      <c r="F113" s="79">
        <v>46970.658000000003</v>
      </c>
      <c r="G113" s="85">
        <f t="shared" si="15"/>
        <v>210319.73800000001</v>
      </c>
      <c r="H113" s="85"/>
      <c r="I113" s="85"/>
      <c r="J113" s="85">
        <v>252.48849731182798</v>
      </c>
      <c r="K113" s="85">
        <v>72.602495564516133</v>
      </c>
      <c r="L113" s="85">
        <f t="shared" si="13"/>
        <v>325.0909928763441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148990</v>
      </c>
      <c r="E114" s="41">
        <v>736300</v>
      </c>
      <c r="F114" s="41">
        <v>773495</v>
      </c>
      <c r="G114" s="41">
        <f t="shared" si="15"/>
        <v>1658785</v>
      </c>
      <c r="H114" s="32" t="s">
        <v>203</v>
      </c>
      <c r="I114" s="32">
        <v>230.29368279569891</v>
      </c>
      <c r="J114" s="32">
        <v>1138.0981182795697</v>
      </c>
      <c r="K114" s="32">
        <v>1195.5903897849462</v>
      </c>
      <c r="L114" s="32">
        <f>H114+I114+J114+K114</f>
        <v>2563.9821908602148</v>
      </c>
    </row>
    <row r="115" spans="1:12" s="90" customFormat="1" ht="30" customHeight="1">
      <c r="A115" s="89"/>
      <c r="B115" s="89" t="s">
        <v>139</v>
      </c>
      <c r="C115" s="79"/>
      <c r="D115" s="79">
        <v>148990</v>
      </c>
      <c r="E115" s="79">
        <v>736300</v>
      </c>
      <c r="F115" s="79">
        <v>773495</v>
      </c>
      <c r="G115" s="85">
        <f t="shared" si="15"/>
        <v>1658785</v>
      </c>
      <c r="H115" s="85"/>
      <c r="I115" s="85">
        <v>230.29368279569891</v>
      </c>
      <c r="J115" s="85">
        <v>1138.0981182795697</v>
      </c>
      <c r="K115" s="85">
        <v>1195.5903897849462</v>
      </c>
      <c r="L115" s="85">
        <f>H115+I115+J115+K115</f>
        <v>2563.9821908602148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437630</v>
      </c>
      <c r="F116" s="41">
        <v>473429</v>
      </c>
      <c r="G116" s="41">
        <f t="shared" si="15"/>
        <v>911059</v>
      </c>
      <c r="H116" s="32" t="s">
        <v>203</v>
      </c>
      <c r="I116" s="32" t="s">
        <v>203</v>
      </c>
      <c r="J116" s="32">
        <v>676.44422043010752</v>
      </c>
      <c r="K116" s="32">
        <v>731.77869623655909</v>
      </c>
      <c r="L116" s="32">
        <f>H116+I116+J116+K116</f>
        <v>1408.2229166666666</v>
      </c>
    </row>
    <row r="117" spans="1:12" s="90" customFormat="1">
      <c r="A117" s="89"/>
      <c r="B117" s="89" t="s">
        <v>140</v>
      </c>
      <c r="C117" s="79"/>
      <c r="D117" s="79"/>
      <c r="E117" s="79">
        <v>437630</v>
      </c>
      <c r="F117" s="79">
        <v>473429</v>
      </c>
      <c r="G117" s="85">
        <f>SUM(C117:F117)</f>
        <v>911059</v>
      </c>
      <c r="H117" s="85"/>
      <c r="I117" s="85"/>
      <c r="J117" s="85">
        <v>676.44422043010752</v>
      </c>
      <c r="K117" s="85">
        <v>731.77869623655909</v>
      </c>
      <c r="L117" s="85">
        <f>SUM(H117:K117)</f>
        <v>1408.2229166666666</v>
      </c>
    </row>
    <row r="118" spans="1:12" s="90" customFormat="1">
      <c r="A118" s="83">
        <v>38</v>
      </c>
      <c r="B118" s="84" t="s">
        <v>45</v>
      </c>
      <c r="C118" s="41">
        <v>160984</v>
      </c>
      <c r="D118" s="41">
        <v>0</v>
      </c>
      <c r="E118" s="41">
        <v>1200854</v>
      </c>
      <c r="F118" s="41">
        <v>352414</v>
      </c>
      <c r="G118" s="41">
        <f t="shared" ref="G118:G128" si="16">SUM(C118:F118)</f>
        <v>1714252</v>
      </c>
      <c r="H118" s="32">
        <v>248.83279569892471</v>
      </c>
      <c r="I118" s="32" t="s">
        <v>203</v>
      </c>
      <c r="J118" s="32">
        <v>1856.1587365591397</v>
      </c>
      <c r="K118" s="32">
        <v>544.72594086021502</v>
      </c>
      <c r="L118" s="32">
        <f>H118+I118+J118+K118</f>
        <v>2649.7174731182795</v>
      </c>
    </row>
    <row r="119" spans="1:12" s="90" customFormat="1">
      <c r="A119" s="89"/>
      <c r="B119" s="89" t="s">
        <v>146</v>
      </c>
      <c r="C119" s="79">
        <v>160984</v>
      </c>
      <c r="D119" s="79"/>
      <c r="E119" s="79">
        <v>352931</v>
      </c>
      <c r="F119" s="79">
        <v>91628</v>
      </c>
      <c r="G119" s="85">
        <f>SUM(C119:F119)</f>
        <v>605543</v>
      </c>
      <c r="H119" s="85">
        <v>248.83279569892471</v>
      </c>
      <c r="I119" s="85"/>
      <c r="J119" s="85">
        <v>545.52506720430108</v>
      </c>
      <c r="K119" s="85">
        <v>141.62930107526881</v>
      </c>
      <c r="L119" s="85">
        <f t="shared" ref="L119:L125" si="17">H119+I119+J119+K119</f>
        <v>935.98716397849466</v>
      </c>
    </row>
    <row r="120" spans="1:12" s="90" customFormat="1">
      <c r="A120" s="89"/>
      <c r="B120" s="89" t="s">
        <v>141</v>
      </c>
      <c r="C120" s="79"/>
      <c r="D120" s="79"/>
      <c r="E120" s="79">
        <v>115042</v>
      </c>
      <c r="F120" s="79"/>
      <c r="G120" s="85">
        <f t="shared" si="16"/>
        <v>115042</v>
      </c>
      <c r="H120" s="85"/>
      <c r="I120" s="85"/>
      <c r="J120" s="85">
        <v>177.82029569892472</v>
      </c>
      <c r="K120" s="85"/>
      <c r="L120" s="85">
        <f t="shared" si="17"/>
        <v>177.82029569892472</v>
      </c>
    </row>
    <row r="121" spans="1:12" s="90" customFormat="1">
      <c r="A121" s="89"/>
      <c r="B121" s="89" t="s">
        <v>142</v>
      </c>
      <c r="C121" s="79"/>
      <c r="D121" s="79"/>
      <c r="E121" s="79">
        <v>17292</v>
      </c>
      <c r="F121" s="79"/>
      <c r="G121" s="85">
        <f t="shared" si="16"/>
        <v>17292</v>
      </c>
      <c r="H121" s="85"/>
      <c r="I121" s="85"/>
      <c r="J121" s="85">
        <v>26.728225806451611</v>
      </c>
      <c r="K121" s="85"/>
      <c r="L121" s="85">
        <f t="shared" si="17"/>
        <v>26.728225806451611</v>
      </c>
    </row>
    <row r="122" spans="1:12" s="90" customFormat="1">
      <c r="A122" s="89"/>
      <c r="B122" s="89" t="s">
        <v>143</v>
      </c>
      <c r="C122" s="79"/>
      <c r="D122" s="79"/>
      <c r="E122" s="79">
        <v>43471</v>
      </c>
      <c r="F122" s="79">
        <v>28933</v>
      </c>
      <c r="G122" s="85">
        <f t="shared" si="16"/>
        <v>72404</v>
      </c>
      <c r="H122" s="85"/>
      <c r="I122" s="85"/>
      <c r="J122" s="85">
        <v>67.193077956989242</v>
      </c>
      <c r="K122" s="85">
        <v>44.721706989247309</v>
      </c>
      <c r="L122" s="85">
        <f t="shared" si="17"/>
        <v>111.91478494623655</v>
      </c>
    </row>
    <row r="123" spans="1:12" s="90" customFormat="1">
      <c r="A123" s="89"/>
      <c r="B123" s="89" t="s">
        <v>144</v>
      </c>
      <c r="C123" s="79"/>
      <c r="D123" s="79"/>
      <c r="E123" s="79">
        <v>36747</v>
      </c>
      <c r="F123" s="79">
        <v>44052</v>
      </c>
      <c r="G123" s="85">
        <f t="shared" si="16"/>
        <v>80799</v>
      </c>
      <c r="H123" s="85"/>
      <c r="I123" s="85"/>
      <c r="J123" s="85">
        <v>56.799798387096772</v>
      </c>
      <c r="K123" s="85">
        <v>68.091129032258067</v>
      </c>
      <c r="L123" s="85">
        <f t="shared" si="17"/>
        <v>124.89092741935484</v>
      </c>
    </row>
    <row r="124" spans="1:12" s="90" customFormat="1">
      <c r="A124" s="89"/>
      <c r="B124" s="89" t="s">
        <v>145</v>
      </c>
      <c r="C124" s="79"/>
      <c r="D124" s="79"/>
      <c r="E124" s="79">
        <v>70970</v>
      </c>
      <c r="F124" s="79">
        <v>114358</v>
      </c>
      <c r="G124" s="85">
        <f t="shared" si="16"/>
        <v>185328</v>
      </c>
      <c r="H124" s="85"/>
      <c r="I124" s="85"/>
      <c r="J124" s="85">
        <v>109.69825268817203</v>
      </c>
      <c r="K124" s="85">
        <v>176.76303763440859</v>
      </c>
      <c r="L124" s="85">
        <f t="shared" si="17"/>
        <v>286.46129032258062</v>
      </c>
    </row>
    <row r="125" spans="1:12" s="90" customFormat="1">
      <c r="A125" s="89"/>
      <c r="B125" s="89" t="s">
        <v>147</v>
      </c>
      <c r="C125" s="79"/>
      <c r="D125" s="79"/>
      <c r="E125" s="79">
        <v>564401</v>
      </c>
      <c r="F125" s="79">
        <v>73443</v>
      </c>
      <c r="G125" s="85">
        <f t="shared" si="16"/>
        <v>637844</v>
      </c>
      <c r="H125" s="85"/>
      <c r="I125" s="85"/>
      <c r="J125" s="85">
        <v>872.39401881720426</v>
      </c>
      <c r="K125" s="85">
        <v>113.52076612903225</v>
      </c>
      <c r="L125" s="85">
        <f t="shared" si="17"/>
        <v>985.91478494623652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546589</v>
      </c>
      <c r="F126" s="95">
        <v>58205</v>
      </c>
      <c r="G126" s="41">
        <f t="shared" si="16"/>
        <v>604794</v>
      </c>
      <c r="H126" s="51" t="s">
        <v>203</v>
      </c>
      <c r="I126" s="51" t="s">
        <v>203</v>
      </c>
      <c r="J126" s="32">
        <v>844.86202956989234</v>
      </c>
      <c r="K126" s="32">
        <v>89.967405913978496</v>
      </c>
      <c r="L126" s="32">
        <f>H126+I126+J126+K126</f>
        <v>934.82943548387084</v>
      </c>
    </row>
    <row r="127" spans="1:12" s="90" customFormat="1" ht="30">
      <c r="A127" s="89"/>
      <c r="B127" s="93" t="s">
        <v>148</v>
      </c>
      <c r="C127" s="79"/>
      <c r="D127" s="79"/>
      <c r="E127" s="79">
        <v>546589</v>
      </c>
      <c r="F127" s="79">
        <v>58205</v>
      </c>
      <c r="G127" s="85">
        <f t="shared" si="16"/>
        <v>604794</v>
      </c>
      <c r="H127" s="85"/>
      <c r="I127" s="85"/>
      <c r="J127" s="85">
        <v>844.86202956989234</v>
      </c>
      <c r="K127" s="85">
        <v>89.967405913978496</v>
      </c>
      <c r="L127" s="85">
        <f>SUM(H127:K127)</f>
        <v>934.82943548387084</v>
      </c>
    </row>
    <row r="128" spans="1:12" s="90" customFormat="1">
      <c r="A128" s="83">
        <v>40</v>
      </c>
      <c r="B128" s="84" t="s">
        <v>47</v>
      </c>
      <c r="C128" s="41">
        <v>136981</v>
      </c>
      <c r="D128" s="41">
        <v>0</v>
      </c>
      <c r="E128" s="41">
        <v>3165957</v>
      </c>
      <c r="F128" s="41">
        <v>2188137</v>
      </c>
      <c r="G128" s="41">
        <f t="shared" si="16"/>
        <v>5491075</v>
      </c>
      <c r="H128" s="32">
        <v>211.73138440860214</v>
      </c>
      <c r="I128" s="32" t="s">
        <v>203</v>
      </c>
      <c r="J128" s="32">
        <v>4893.6163306451608</v>
      </c>
      <c r="K128" s="32">
        <v>3382.2010080645159</v>
      </c>
      <c r="L128" s="32">
        <f>H128+I128+J128+K128</f>
        <v>8487.5487231182778</v>
      </c>
    </row>
    <row r="129" spans="1:12" s="90" customFormat="1">
      <c r="A129" s="89"/>
      <c r="B129" s="89" t="s">
        <v>149</v>
      </c>
      <c r="C129" s="79">
        <v>136981</v>
      </c>
      <c r="D129" s="79">
        <v>0</v>
      </c>
      <c r="E129" s="79">
        <v>3165957</v>
      </c>
      <c r="F129" s="79">
        <v>2188137</v>
      </c>
      <c r="G129" s="85">
        <f>C129+D129+E129+F129</f>
        <v>5491075</v>
      </c>
      <c r="H129" s="85">
        <v>211.73138440860214</v>
      </c>
      <c r="I129" s="85"/>
      <c r="J129" s="85">
        <v>4893.6163306451608</v>
      </c>
      <c r="K129" s="85">
        <v>3382.2010080645159</v>
      </c>
      <c r="L129" s="85">
        <f>H129+I129+J129+K129</f>
        <v>8487.5487231182778</v>
      </c>
    </row>
    <row r="130" spans="1:12" s="90" customFormat="1">
      <c r="A130" s="83">
        <v>41</v>
      </c>
      <c r="B130" s="84" t="s">
        <v>48</v>
      </c>
      <c r="C130" s="41">
        <v>736624</v>
      </c>
      <c r="D130" s="41">
        <v>0</v>
      </c>
      <c r="E130" s="41">
        <v>8171726</v>
      </c>
      <c r="F130" s="41">
        <v>3068453</v>
      </c>
      <c r="G130" s="41">
        <f>SUM(C130:F130)</f>
        <v>11976803</v>
      </c>
      <c r="H130" s="32">
        <v>1138.5989247311827</v>
      </c>
      <c r="I130" s="32" t="s">
        <v>203</v>
      </c>
      <c r="J130" s="32">
        <v>12631.028091397848</v>
      </c>
      <c r="K130" s="32">
        <v>4742.9045026881713</v>
      </c>
      <c r="L130" s="32">
        <f>H130+I130+J130+K130</f>
        <v>18512.531518817203</v>
      </c>
    </row>
    <row r="131" spans="1:12" s="90" customFormat="1">
      <c r="A131" s="89"/>
      <c r="B131" s="89" t="s">
        <v>150</v>
      </c>
      <c r="C131" s="79">
        <v>736624</v>
      </c>
      <c r="D131" s="79"/>
      <c r="E131" s="79">
        <v>3350407.6599999997</v>
      </c>
      <c r="F131" s="79">
        <v>1012589.49</v>
      </c>
      <c r="G131" s="85">
        <f>SUM(C131:F131)</f>
        <v>5099621.1499999994</v>
      </c>
      <c r="H131" s="85">
        <v>1138.5989247311827</v>
      </c>
      <c r="I131" s="85"/>
      <c r="J131" s="85">
        <v>5178.7215174731182</v>
      </c>
      <c r="K131" s="85">
        <v>1565.1584858870967</v>
      </c>
      <c r="L131" s="85">
        <f>SUM(H131:K131)</f>
        <v>7882.4789280913974</v>
      </c>
    </row>
    <row r="132" spans="1:12" s="90" customFormat="1">
      <c r="A132" s="89"/>
      <c r="B132" s="89" t="s">
        <v>151</v>
      </c>
      <c r="C132" s="79"/>
      <c r="D132" s="79"/>
      <c r="E132" s="79">
        <v>4821318.34</v>
      </c>
      <c r="F132" s="79">
        <v>2055863.51</v>
      </c>
      <c r="G132" s="85">
        <f>SUM(C132:F132)</f>
        <v>6877181.8499999996</v>
      </c>
      <c r="H132" s="85"/>
      <c r="I132" s="85"/>
      <c r="J132" s="85">
        <v>7452.3065739247295</v>
      </c>
      <c r="K132" s="85">
        <v>3177.7460168010748</v>
      </c>
      <c r="L132" s="85">
        <f>SUM(H132:K132)</f>
        <v>10630.052590725805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660331</v>
      </c>
      <c r="F133" s="41">
        <v>421148</v>
      </c>
      <c r="G133" s="41">
        <f>SUM(C133:F133)</f>
        <v>1081479</v>
      </c>
      <c r="H133" s="32" t="s">
        <v>203</v>
      </c>
      <c r="I133" s="32" t="s">
        <v>203</v>
      </c>
      <c r="J133" s="32">
        <v>1020.6729166666665</v>
      </c>
      <c r="K133" s="32">
        <v>650.96801075268809</v>
      </c>
      <c r="L133" s="32">
        <f>H133+I133+J133+K133</f>
        <v>1671.6409274193547</v>
      </c>
    </row>
    <row r="134" spans="1:12" s="90" customFormat="1">
      <c r="A134" s="89"/>
      <c r="B134" s="89" t="s">
        <v>152</v>
      </c>
      <c r="C134" s="79"/>
      <c r="D134" s="79"/>
      <c r="E134" s="79">
        <v>660331</v>
      </c>
      <c r="F134" s="79">
        <v>421148</v>
      </c>
      <c r="G134" s="85">
        <f>F134+E134</f>
        <v>1081479</v>
      </c>
      <c r="H134" s="85"/>
      <c r="I134" s="85"/>
      <c r="J134" s="85">
        <v>1020.6729166666665</v>
      </c>
      <c r="K134" s="85">
        <v>650.96801075268809</v>
      </c>
      <c r="L134" s="85">
        <f>H134+I134+J134+K134</f>
        <v>1671.6409274193547</v>
      </c>
    </row>
    <row r="135" spans="1:12" s="90" customFormat="1">
      <c r="A135" s="83">
        <v>43</v>
      </c>
      <c r="B135" s="84" t="s">
        <v>50</v>
      </c>
      <c r="C135" s="96">
        <v>278985</v>
      </c>
      <c r="D135" s="41"/>
      <c r="E135" s="96">
        <v>2756316</v>
      </c>
      <c r="F135" s="96">
        <v>2099315</v>
      </c>
      <c r="G135" s="41">
        <f>SUM(C135:F135)</f>
        <v>5134616</v>
      </c>
      <c r="H135" s="32">
        <v>431.22681451612902</v>
      </c>
      <c r="I135" s="32" t="s">
        <v>203</v>
      </c>
      <c r="J135" s="32">
        <v>4260.4346774193546</v>
      </c>
      <c r="K135" s="32">
        <v>3244.9089381720428</v>
      </c>
      <c r="L135" s="32">
        <f>H135+I135+J135+K135</f>
        <v>7936.5704301075257</v>
      </c>
    </row>
    <row r="136" spans="1:12" s="90" customFormat="1">
      <c r="A136" s="89"/>
      <c r="B136" s="89" t="s">
        <v>153</v>
      </c>
      <c r="C136" s="79">
        <v>278985</v>
      </c>
      <c r="D136" s="79"/>
      <c r="E136" s="79">
        <v>246415</v>
      </c>
      <c r="F136" s="79">
        <v>356044</v>
      </c>
      <c r="G136" s="85">
        <f t="shared" ref="G136:G141" si="18">SUM(C136:F136)</f>
        <v>881444</v>
      </c>
      <c r="H136" s="85">
        <v>431.22681451612902</v>
      </c>
      <c r="I136" s="85"/>
      <c r="J136" s="85">
        <v>380.88340053763437</v>
      </c>
      <c r="K136" s="85">
        <v>550.33682795698917</v>
      </c>
      <c r="L136" s="85">
        <f t="shared" ref="L136:L141" si="19">SUM(H136:K136)</f>
        <v>1362.4470430107526</v>
      </c>
    </row>
    <row r="137" spans="1:12" s="90" customFormat="1">
      <c r="A137" s="89"/>
      <c r="B137" s="89" t="s">
        <v>154</v>
      </c>
      <c r="C137" s="79"/>
      <c r="D137" s="79"/>
      <c r="E137" s="79">
        <v>1186318</v>
      </c>
      <c r="F137" s="79">
        <v>998644</v>
      </c>
      <c r="G137" s="85">
        <f t="shared" si="18"/>
        <v>2184962</v>
      </c>
      <c r="H137" s="85"/>
      <c r="I137" s="85"/>
      <c r="J137" s="85">
        <v>1833.6904569892472</v>
      </c>
      <c r="K137" s="85">
        <v>1543.6029569892471</v>
      </c>
      <c r="L137" s="85">
        <f t="shared" si="19"/>
        <v>3377.2934139784943</v>
      </c>
    </row>
    <row r="138" spans="1:12" s="90" customFormat="1">
      <c r="A138" s="89"/>
      <c r="B138" s="89" t="s">
        <v>155</v>
      </c>
      <c r="C138" s="79"/>
      <c r="D138" s="79"/>
      <c r="E138" s="79">
        <v>596742</v>
      </c>
      <c r="F138" s="79"/>
      <c r="G138" s="85">
        <f t="shared" si="18"/>
        <v>596742</v>
      </c>
      <c r="H138" s="85"/>
      <c r="I138" s="85"/>
      <c r="J138" s="85">
        <v>922.38346774193542</v>
      </c>
      <c r="K138" s="85"/>
      <c r="L138" s="85">
        <f t="shared" si="19"/>
        <v>922.38346774193542</v>
      </c>
    </row>
    <row r="139" spans="1:12" s="90" customFormat="1">
      <c r="A139" s="89"/>
      <c r="B139" s="89" t="s">
        <v>199</v>
      </c>
      <c r="C139" s="79"/>
      <c r="D139" s="79"/>
      <c r="E139" s="79">
        <v>397737</v>
      </c>
      <c r="F139" s="79">
        <v>635882</v>
      </c>
      <c r="G139" s="85">
        <f t="shared" si="18"/>
        <v>1033619</v>
      </c>
      <c r="H139" s="85"/>
      <c r="I139" s="85"/>
      <c r="J139" s="85">
        <v>614.78165322580639</v>
      </c>
      <c r="K139" s="85">
        <v>982.8821236559138</v>
      </c>
      <c r="L139" s="85">
        <f t="shared" si="19"/>
        <v>1597.6637768817202</v>
      </c>
    </row>
    <row r="140" spans="1:12" s="90" customFormat="1">
      <c r="A140" s="89"/>
      <c r="B140" s="89" t="s">
        <v>200</v>
      </c>
      <c r="C140" s="79"/>
      <c r="D140" s="79"/>
      <c r="E140" s="79">
        <v>57331</v>
      </c>
      <c r="F140" s="79">
        <v>108745</v>
      </c>
      <c r="G140" s="85">
        <f t="shared" si="18"/>
        <v>166076</v>
      </c>
      <c r="H140" s="85"/>
      <c r="I140" s="85"/>
      <c r="J140" s="85">
        <v>88.616465053763434</v>
      </c>
      <c r="K140" s="85">
        <v>168.08702956989245</v>
      </c>
      <c r="L140" s="85">
        <f t="shared" si="19"/>
        <v>256.7034946236559</v>
      </c>
    </row>
    <row r="141" spans="1:12" s="90" customFormat="1">
      <c r="A141" s="89"/>
      <c r="B141" s="89" t="s">
        <v>201</v>
      </c>
      <c r="C141" s="79"/>
      <c r="D141" s="79"/>
      <c r="E141" s="79">
        <v>271773</v>
      </c>
      <c r="F141" s="79"/>
      <c r="G141" s="85">
        <f t="shared" si="18"/>
        <v>271773</v>
      </c>
      <c r="H141" s="85"/>
      <c r="I141" s="85"/>
      <c r="J141" s="85">
        <v>420.07923387096776</v>
      </c>
      <c r="K141" s="85"/>
      <c r="L141" s="85">
        <f t="shared" si="19"/>
        <v>420.07923387096776</v>
      </c>
    </row>
    <row r="142" spans="1:12" s="90" customFormat="1">
      <c r="A142" s="83">
        <v>44</v>
      </c>
      <c r="B142" s="84" t="s">
        <v>51</v>
      </c>
      <c r="C142" s="41">
        <v>1096677</v>
      </c>
      <c r="D142" s="41">
        <v>167216</v>
      </c>
      <c r="E142" s="96">
        <v>3812830</v>
      </c>
      <c r="F142" s="41">
        <v>941149</v>
      </c>
      <c r="G142" s="41">
        <f>SUM(C142:F142)</f>
        <v>6017872</v>
      </c>
      <c r="H142" s="32">
        <v>1695.1324596774193</v>
      </c>
      <c r="I142" s="32">
        <v>258.46559139784944</v>
      </c>
      <c r="J142" s="32">
        <v>5893.4872311827949</v>
      </c>
      <c r="K142" s="32">
        <v>1454.7329973118278</v>
      </c>
      <c r="L142" s="32">
        <f>H142+I142+J142+K142</f>
        <v>9301.8182795698922</v>
      </c>
    </row>
    <row r="143" spans="1:12" s="90" customFormat="1">
      <c r="A143" s="89"/>
      <c r="B143" s="89" t="s">
        <v>156</v>
      </c>
      <c r="C143" s="79">
        <v>1096677</v>
      </c>
      <c r="D143" s="79">
        <v>167216</v>
      </c>
      <c r="E143" s="79">
        <v>2232029</v>
      </c>
      <c r="F143" s="79">
        <v>728522</v>
      </c>
      <c r="G143" s="85">
        <f>C143+D143+E143+F143</f>
        <v>4224444</v>
      </c>
      <c r="H143" s="85">
        <v>1695.1324596774193</v>
      </c>
      <c r="I143" s="85">
        <v>258.46559139784944</v>
      </c>
      <c r="J143" s="85">
        <v>3450.044825268817</v>
      </c>
      <c r="K143" s="85">
        <v>1126.0756720430106</v>
      </c>
      <c r="L143" s="85">
        <f>H143+I143+J143+K143</f>
        <v>6529.7185483870962</v>
      </c>
    </row>
    <row r="144" spans="1:12" s="90" customFormat="1">
      <c r="A144" s="89"/>
      <c r="B144" s="89" t="s">
        <v>157</v>
      </c>
      <c r="C144" s="79"/>
      <c r="D144" s="79"/>
      <c r="E144" s="79">
        <v>1547716</v>
      </c>
      <c r="F144" s="79">
        <v>198480</v>
      </c>
      <c r="G144" s="85">
        <f>C144+D144+E144+F144</f>
        <v>1746196</v>
      </c>
      <c r="H144" s="85"/>
      <c r="I144" s="85"/>
      <c r="J144" s="85">
        <v>2392.3029569892474</v>
      </c>
      <c r="K144" s="85">
        <v>306.79032258064512</v>
      </c>
      <c r="L144" s="85">
        <f>H144+I144+J144+K144</f>
        <v>2699.0932795698927</v>
      </c>
    </row>
    <row r="145" spans="1:12" s="90" customFormat="1">
      <c r="A145" s="89"/>
      <c r="B145" s="89" t="s">
        <v>197</v>
      </c>
      <c r="C145" s="79"/>
      <c r="D145" s="79"/>
      <c r="E145" s="79">
        <v>33085</v>
      </c>
      <c r="F145" s="79">
        <v>14147</v>
      </c>
      <c r="G145" s="85">
        <f>C145+D145+E145+F145</f>
        <v>47232</v>
      </c>
      <c r="H145" s="85"/>
      <c r="I145" s="85"/>
      <c r="J145" s="85">
        <v>51.139448924731177</v>
      </c>
      <c r="K145" s="85">
        <v>21.867002688172043</v>
      </c>
      <c r="L145" s="85">
        <f>H145+I145+J145+K145</f>
        <v>73.00645161290322</v>
      </c>
    </row>
    <row r="146" spans="1:12" s="90" customFormat="1">
      <c r="A146" s="83">
        <v>45</v>
      </c>
      <c r="B146" s="84" t="s">
        <v>52</v>
      </c>
      <c r="C146" s="41">
        <v>210562</v>
      </c>
      <c r="D146" s="41">
        <v>7888</v>
      </c>
      <c r="E146" s="53">
        <v>3105703</v>
      </c>
      <c r="F146" s="51">
        <v>2630789</v>
      </c>
      <c r="G146" s="41">
        <f>SUM(C146:F146)</f>
        <v>5954942</v>
      </c>
      <c r="H146" s="32">
        <v>325.46545698924729</v>
      </c>
      <c r="I146" s="32">
        <v>12.192473118279569</v>
      </c>
      <c r="J146" s="32">
        <v>4800.4817876344086</v>
      </c>
      <c r="K146" s="32">
        <v>4066.4077284946234</v>
      </c>
      <c r="L146" s="32">
        <f>H146+I146+J146+K146</f>
        <v>9204.5474462365601</v>
      </c>
    </row>
    <row r="147" spans="1:12" s="90" customFormat="1">
      <c r="A147" s="89"/>
      <c r="B147" s="89" t="s">
        <v>158</v>
      </c>
      <c r="C147" s="79">
        <v>210562</v>
      </c>
      <c r="D147" s="79">
        <v>7888</v>
      </c>
      <c r="E147" s="79">
        <v>3105703</v>
      </c>
      <c r="F147" s="79">
        <v>2630789</v>
      </c>
      <c r="G147" s="79">
        <f>G146</f>
        <v>5954942</v>
      </c>
      <c r="H147" s="85"/>
      <c r="I147" s="85">
        <v>12.192473118279569</v>
      </c>
      <c r="J147" s="85">
        <v>4800.4817876344086</v>
      </c>
      <c r="K147" s="85">
        <v>4066.4077284946234</v>
      </c>
      <c r="L147" s="85">
        <f t="shared" ref="L147:L158" si="20">H147+I147+J147+K147</f>
        <v>8879.0819892473119</v>
      </c>
    </row>
    <row r="148" spans="1:12" s="90" customFormat="1">
      <c r="A148" s="83">
        <v>46</v>
      </c>
      <c r="B148" s="84" t="s">
        <v>53</v>
      </c>
      <c r="C148" s="41">
        <v>13058</v>
      </c>
      <c r="D148" s="41">
        <v>0</v>
      </c>
      <c r="E148" s="96">
        <v>1097223</v>
      </c>
      <c r="F148" s="41">
        <v>647825</v>
      </c>
      <c r="G148" s="41">
        <f t="shared" ref="G148:G159" si="21">SUM(C148:F148)</f>
        <v>1758106</v>
      </c>
      <c r="H148" s="32">
        <v>20.183736559139785</v>
      </c>
      <c r="I148" s="32" t="s">
        <v>203</v>
      </c>
      <c r="J148" s="32">
        <v>1695.9764112903226</v>
      </c>
      <c r="K148" s="32">
        <v>1001.3424059139784</v>
      </c>
      <c r="L148" s="32">
        <f t="shared" si="20"/>
        <v>2717.502553763441</v>
      </c>
    </row>
    <row r="149" spans="1:12" s="90" customFormat="1">
      <c r="A149" s="89"/>
      <c r="B149" s="89" t="s">
        <v>159</v>
      </c>
      <c r="C149" s="79">
        <v>13058</v>
      </c>
      <c r="D149" s="79"/>
      <c r="E149" s="79">
        <v>1097223</v>
      </c>
      <c r="F149" s="79">
        <v>647825</v>
      </c>
      <c r="G149" s="85">
        <f t="shared" si="21"/>
        <v>1758106</v>
      </c>
      <c r="H149" s="85">
        <v>20.183736559139785</v>
      </c>
      <c r="I149" s="85"/>
      <c r="J149" s="85">
        <v>1695.9764112903226</v>
      </c>
      <c r="K149" s="85">
        <v>1001.3424059139784</v>
      </c>
      <c r="L149" s="85">
        <f t="shared" si="20"/>
        <v>2717.502553763441</v>
      </c>
    </row>
    <row r="150" spans="1:12" s="90" customFormat="1">
      <c r="A150" s="83">
        <v>47</v>
      </c>
      <c r="B150" s="84" t="s">
        <v>54</v>
      </c>
      <c r="C150" s="41">
        <v>85583</v>
      </c>
      <c r="D150" s="41">
        <v>0</v>
      </c>
      <c r="E150" s="41">
        <v>2479703</v>
      </c>
      <c r="F150" s="41">
        <v>741499</v>
      </c>
      <c r="G150" s="41">
        <f t="shared" si="21"/>
        <v>3306785</v>
      </c>
      <c r="H150" s="32">
        <v>132.28555107526881</v>
      </c>
      <c r="I150" s="32" t="s">
        <v>203</v>
      </c>
      <c r="J150" s="32">
        <v>3832.8742607526879</v>
      </c>
      <c r="K150" s="32">
        <v>1146.1342069892471</v>
      </c>
      <c r="L150" s="32">
        <f t="shared" si="20"/>
        <v>5111.2940188172033</v>
      </c>
    </row>
    <row r="151" spans="1:12" s="90" customFormat="1">
      <c r="A151" s="89"/>
      <c r="B151" s="89" t="s">
        <v>160</v>
      </c>
      <c r="C151" s="79">
        <v>85583</v>
      </c>
      <c r="D151" s="79"/>
      <c r="E151" s="79">
        <v>161180.69500000001</v>
      </c>
      <c r="F151" s="79">
        <v>88238.380999999994</v>
      </c>
      <c r="G151" s="85">
        <f t="shared" si="21"/>
        <v>335002.076</v>
      </c>
      <c r="H151" s="85">
        <v>132.28555107526881</v>
      </c>
      <c r="I151" s="85"/>
      <c r="J151" s="85">
        <v>249.13682694892472</v>
      </c>
      <c r="K151" s="85">
        <v>136.38997063172042</v>
      </c>
      <c r="L151" s="85">
        <f t="shared" si="20"/>
        <v>517.81234865591398</v>
      </c>
    </row>
    <row r="152" spans="1:12" s="90" customFormat="1">
      <c r="A152" s="89"/>
      <c r="B152" s="89" t="s">
        <v>163</v>
      </c>
      <c r="C152" s="79"/>
      <c r="D152" s="79"/>
      <c r="E152" s="79">
        <v>64472.277999999998</v>
      </c>
      <c r="F152" s="79"/>
      <c r="G152" s="85">
        <f t="shared" si="21"/>
        <v>64472.277999999998</v>
      </c>
      <c r="H152" s="85"/>
      <c r="I152" s="85"/>
      <c r="J152" s="85">
        <v>99.654730779569888</v>
      </c>
      <c r="K152" s="85"/>
      <c r="L152" s="85">
        <f t="shared" si="20"/>
        <v>99.654730779569888</v>
      </c>
    </row>
    <row r="153" spans="1:12" s="90" customFormat="1">
      <c r="A153" s="89"/>
      <c r="B153" s="89" t="s">
        <v>164</v>
      </c>
      <c r="C153" s="79"/>
      <c r="D153" s="79"/>
      <c r="E153" s="79">
        <v>198376.24</v>
      </c>
      <c r="F153" s="79">
        <v>31142.958000000002</v>
      </c>
      <c r="G153" s="85">
        <f t="shared" si="21"/>
        <v>229519.198</v>
      </c>
      <c r="H153" s="85"/>
      <c r="I153" s="85"/>
      <c r="J153" s="85">
        <v>306.62994086021502</v>
      </c>
      <c r="K153" s="85">
        <v>48.137636693548387</v>
      </c>
      <c r="L153" s="85">
        <f t="shared" si="20"/>
        <v>354.76757755376343</v>
      </c>
    </row>
    <row r="154" spans="1:12" s="90" customFormat="1">
      <c r="A154" s="89"/>
      <c r="B154" s="89" t="s">
        <v>161</v>
      </c>
      <c r="C154" s="79"/>
      <c r="D154" s="79"/>
      <c r="E154" s="79">
        <v>833180.2080000001</v>
      </c>
      <c r="F154" s="79">
        <v>163871.27900000001</v>
      </c>
      <c r="G154" s="85">
        <f t="shared" si="21"/>
        <v>997051.48700000008</v>
      </c>
      <c r="H154" s="85"/>
      <c r="I154" s="85"/>
      <c r="J154" s="85">
        <v>1287.8457516129033</v>
      </c>
      <c r="K154" s="85">
        <v>253.29565974462366</v>
      </c>
      <c r="L154" s="85">
        <f t="shared" si="20"/>
        <v>1541.141411357527</v>
      </c>
    </row>
    <row r="155" spans="1:12" s="90" customFormat="1">
      <c r="A155" s="89"/>
      <c r="B155" s="89" t="s">
        <v>167</v>
      </c>
      <c r="C155" s="79"/>
      <c r="D155" s="79"/>
      <c r="E155" s="79">
        <v>872855.45600000012</v>
      </c>
      <c r="F155" s="79">
        <v>301048.59399999998</v>
      </c>
      <c r="G155" s="85">
        <f t="shared" si="21"/>
        <v>1173904.05</v>
      </c>
      <c r="H155" s="85"/>
      <c r="I155" s="85"/>
      <c r="J155" s="85">
        <v>1349.1717397849463</v>
      </c>
      <c r="K155" s="85">
        <v>465.33048803763438</v>
      </c>
      <c r="L155" s="85">
        <f t="shared" si="20"/>
        <v>1814.5022278225806</v>
      </c>
    </row>
    <row r="156" spans="1:12" s="90" customFormat="1">
      <c r="A156" s="89"/>
      <c r="B156" s="89" t="s">
        <v>166</v>
      </c>
      <c r="C156" s="79"/>
      <c r="D156" s="79"/>
      <c r="E156" s="79">
        <v>138863.36800000002</v>
      </c>
      <c r="F156" s="79">
        <v>55612.424999999996</v>
      </c>
      <c r="G156" s="85">
        <f t="shared" si="21"/>
        <v>194475.79300000001</v>
      </c>
      <c r="H156" s="85"/>
      <c r="I156" s="85"/>
      <c r="J156" s="85">
        <v>214.64095860215053</v>
      </c>
      <c r="K156" s="85">
        <v>85.960065524193524</v>
      </c>
      <c r="L156" s="85">
        <f t="shared" si="20"/>
        <v>300.60102412634404</v>
      </c>
    </row>
    <row r="157" spans="1:12" s="90" customFormat="1">
      <c r="A157" s="89"/>
      <c r="B157" s="89" t="s">
        <v>162</v>
      </c>
      <c r="C157" s="79"/>
      <c r="D157" s="79"/>
      <c r="E157" s="79">
        <v>126464.85299999999</v>
      </c>
      <c r="F157" s="79">
        <v>36333.451000000001</v>
      </c>
      <c r="G157" s="85">
        <f t="shared" si="21"/>
        <v>162798.304</v>
      </c>
      <c r="H157" s="85"/>
      <c r="I157" s="85"/>
      <c r="J157" s="85">
        <v>195.47658729838707</v>
      </c>
      <c r="K157" s="85">
        <v>56.160576142473118</v>
      </c>
      <c r="L157" s="85">
        <f t="shared" si="20"/>
        <v>251.63716344086021</v>
      </c>
    </row>
    <row r="158" spans="1:12" s="90" customFormat="1">
      <c r="A158" s="89"/>
      <c r="B158" s="89" t="s">
        <v>165</v>
      </c>
      <c r="C158" s="79"/>
      <c r="D158" s="79"/>
      <c r="E158" s="79">
        <v>84309.902000000002</v>
      </c>
      <c r="F158" s="79">
        <v>65251.911999999997</v>
      </c>
      <c r="G158" s="85">
        <f t="shared" si="21"/>
        <v>149561.81400000001</v>
      </c>
      <c r="H158" s="85"/>
      <c r="I158" s="85"/>
      <c r="J158" s="85">
        <v>130.31772486559137</v>
      </c>
      <c r="K158" s="85">
        <v>100.85981021505376</v>
      </c>
      <c r="L158" s="85">
        <f t="shared" si="20"/>
        <v>231.17753508064513</v>
      </c>
    </row>
    <row r="159" spans="1:12" s="90" customFormat="1">
      <c r="A159" s="83">
        <v>48</v>
      </c>
      <c r="B159" s="84" t="s">
        <v>55</v>
      </c>
      <c r="C159" s="41">
        <v>318495</v>
      </c>
      <c r="D159" s="41">
        <v>0</v>
      </c>
      <c r="E159" s="96">
        <v>1226645</v>
      </c>
      <c r="F159" s="41">
        <v>411203</v>
      </c>
      <c r="G159" s="41">
        <f t="shared" si="21"/>
        <v>1956343</v>
      </c>
      <c r="H159" s="32">
        <v>492.29737903225799</v>
      </c>
      <c r="I159" s="32" t="s">
        <v>203</v>
      </c>
      <c r="J159" s="32">
        <v>1896.0238575268816</v>
      </c>
      <c r="K159" s="32">
        <v>635.59603494623661</v>
      </c>
      <c r="L159" s="32">
        <f>H159+I159+J159+K159</f>
        <v>3023.917271505376</v>
      </c>
    </row>
    <row r="160" spans="1:12" s="90" customFormat="1">
      <c r="A160" s="89"/>
      <c r="B160" s="89" t="s">
        <v>168</v>
      </c>
      <c r="C160" s="79">
        <v>318495</v>
      </c>
      <c r="D160" s="79">
        <v>0</v>
      </c>
      <c r="E160" s="79">
        <v>1226645</v>
      </c>
      <c r="F160" s="79">
        <v>411203</v>
      </c>
      <c r="G160" s="85">
        <f>G159*100%</f>
        <v>1956343</v>
      </c>
      <c r="H160" s="85">
        <v>492.29737903225799</v>
      </c>
      <c r="I160" s="85"/>
      <c r="J160" s="85">
        <v>1896.0238575268816</v>
      </c>
      <c r="K160" s="85">
        <v>635.59603494623661</v>
      </c>
      <c r="L160" s="85">
        <f>SUM(H160:K160)</f>
        <v>3023.917271505376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8195</v>
      </c>
      <c r="E161" s="96">
        <v>1353793</v>
      </c>
      <c r="F161" s="41">
        <v>838022</v>
      </c>
      <c r="G161" s="41">
        <f>SUM(C161:F161)</f>
        <v>2200010</v>
      </c>
      <c r="H161" s="32" t="s">
        <v>203</v>
      </c>
      <c r="I161" s="32">
        <v>12.667002688172042</v>
      </c>
      <c r="J161" s="32">
        <v>2092.5563844086018</v>
      </c>
      <c r="K161" s="32">
        <v>1295.329704301075</v>
      </c>
      <c r="L161" s="32">
        <f t="shared" ref="L161:L200" si="22">SUM(H161:K161)</f>
        <v>3400.5530913978491</v>
      </c>
    </row>
    <row r="162" spans="1:12" s="90" customFormat="1">
      <c r="A162" s="89"/>
      <c r="B162" s="89" t="s">
        <v>169</v>
      </c>
      <c r="C162" s="79"/>
      <c r="D162" s="79">
        <v>8195</v>
      </c>
      <c r="E162" s="79">
        <v>1353793</v>
      </c>
      <c r="F162" s="79">
        <v>838022</v>
      </c>
      <c r="G162" s="85">
        <f>G161*100%</f>
        <v>2200010</v>
      </c>
      <c r="H162" s="85"/>
      <c r="I162" s="85">
        <v>12.667002688172042</v>
      </c>
      <c r="J162" s="85">
        <v>2092.5563844086018</v>
      </c>
      <c r="K162" s="85">
        <v>1295.329704301075</v>
      </c>
      <c r="L162" s="85">
        <f t="shared" si="22"/>
        <v>3400.5530913978491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127946</v>
      </c>
      <c r="F163" s="41">
        <v>206233</v>
      </c>
      <c r="G163" s="41">
        <f>SUM(C163:F163)</f>
        <v>334179</v>
      </c>
      <c r="H163" s="32" t="s">
        <v>203</v>
      </c>
      <c r="I163" s="32" t="s">
        <v>203</v>
      </c>
      <c r="J163" s="32">
        <v>197.7659946236559</v>
      </c>
      <c r="K163" s="32">
        <v>318.77412634408597</v>
      </c>
      <c r="L163" s="32">
        <f t="shared" si="22"/>
        <v>516.54012096774181</v>
      </c>
    </row>
    <row r="164" spans="1:12" s="90" customFormat="1">
      <c r="A164" s="89"/>
      <c r="B164" s="89" t="s">
        <v>170</v>
      </c>
      <c r="C164" s="79"/>
      <c r="D164" s="79"/>
      <c r="E164" s="79">
        <v>127946</v>
      </c>
      <c r="F164" s="79">
        <v>206233</v>
      </c>
      <c r="G164" s="85">
        <f>G163</f>
        <v>334179</v>
      </c>
      <c r="H164" s="85"/>
      <c r="I164" s="85"/>
      <c r="J164" s="85">
        <v>197.7659946236559</v>
      </c>
      <c r="K164" s="85">
        <v>318.77412634408597</v>
      </c>
      <c r="L164" s="85">
        <f t="shared" si="22"/>
        <v>516.54012096774181</v>
      </c>
    </row>
    <row r="165" spans="1:12" s="90" customFormat="1">
      <c r="A165" s="83">
        <v>51</v>
      </c>
      <c r="B165" s="84" t="s">
        <v>58</v>
      </c>
      <c r="C165" s="41">
        <v>11735</v>
      </c>
      <c r="D165" s="41">
        <v>0</v>
      </c>
      <c r="E165" s="96">
        <v>3785424</v>
      </c>
      <c r="F165" s="41">
        <v>595430</v>
      </c>
      <c r="G165" s="41">
        <f>SUM(C165:F165)</f>
        <v>4392589</v>
      </c>
      <c r="H165" s="32">
        <v>18.138776881720428</v>
      </c>
      <c r="I165" s="32" t="s">
        <v>203</v>
      </c>
      <c r="J165" s="32">
        <v>5851.1258064516123</v>
      </c>
      <c r="K165" s="32">
        <v>920.35551075268802</v>
      </c>
      <c r="L165" s="32">
        <f t="shared" si="22"/>
        <v>6789.6200940860208</v>
      </c>
    </row>
    <row r="166" spans="1:12" s="90" customFormat="1">
      <c r="A166" s="89"/>
      <c r="B166" s="89" t="s">
        <v>171</v>
      </c>
      <c r="C166" s="79">
        <v>11735</v>
      </c>
      <c r="D166" s="79">
        <v>0</v>
      </c>
      <c r="E166" s="79">
        <v>3785424</v>
      </c>
      <c r="F166" s="79">
        <v>595430</v>
      </c>
      <c r="G166" s="85">
        <f>G165*100%</f>
        <v>4392589</v>
      </c>
      <c r="H166" s="85">
        <v>18.138776881720428</v>
      </c>
      <c r="I166" s="85"/>
      <c r="J166" s="85">
        <v>5851.1258064516123</v>
      </c>
      <c r="K166" s="85">
        <v>920.35551075268802</v>
      </c>
      <c r="L166" s="85">
        <f t="shared" si="22"/>
        <v>6789.6200940860208</v>
      </c>
    </row>
    <row r="167" spans="1:12" s="90" customFormat="1">
      <c r="A167" s="83">
        <v>52</v>
      </c>
      <c r="B167" s="84" t="s">
        <v>59</v>
      </c>
      <c r="C167" s="41">
        <v>905389</v>
      </c>
      <c r="D167" s="41">
        <v>0</v>
      </c>
      <c r="E167" s="41">
        <v>1190441</v>
      </c>
      <c r="F167" s="41">
        <v>1855267</v>
      </c>
      <c r="G167" s="41">
        <f t="shared" ref="G167:G196" si="23">SUM(C167:F167)</f>
        <v>3951097</v>
      </c>
      <c r="H167" s="32">
        <v>1399.4588037634408</v>
      </c>
      <c r="I167" s="32" t="s">
        <v>203</v>
      </c>
      <c r="J167" s="32">
        <v>1840.0633736559139</v>
      </c>
      <c r="K167" s="32">
        <v>2867.6842069892473</v>
      </c>
      <c r="L167" s="32">
        <f t="shared" si="22"/>
        <v>6107.2063844086024</v>
      </c>
    </row>
    <row r="168" spans="1:12" s="90" customFormat="1">
      <c r="A168" s="89"/>
      <c r="B168" s="89" t="s">
        <v>172</v>
      </c>
      <c r="C168" s="79">
        <v>905389</v>
      </c>
      <c r="D168" s="79"/>
      <c r="E168" s="79">
        <v>1000804</v>
      </c>
      <c r="F168" s="79">
        <v>1642972</v>
      </c>
      <c r="G168" s="85">
        <f>SUM(C168:F168)</f>
        <v>3549165</v>
      </c>
      <c r="H168" s="85">
        <v>1399.4588037634408</v>
      </c>
      <c r="I168" s="85"/>
      <c r="J168" s="85">
        <v>1546.9416666666666</v>
      </c>
      <c r="K168" s="85">
        <v>2539.5400537634409</v>
      </c>
      <c r="L168" s="85">
        <f t="shared" si="22"/>
        <v>5485.9405241935483</v>
      </c>
    </row>
    <row r="169" spans="1:12" s="90" customFormat="1">
      <c r="A169" s="89"/>
      <c r="B169" s="89" t="s">
        <v>173</v>
      </c>
      <c r="C169" s="79"/>
      <c r="D169" s="79"/>
      <c r="E169" s="79">
        <v>189637</v>
      </c>
      <c r="F169" s="79">
        <v>167542</v>
      </c>
      <c r="G169" s="85">
        <f t="shared" si="23"/>
        <v>357179</v>
      </c>
      <c r="H169" s="85"/>
      <c r="I169" s="85"/>
      <c r="J169" s="85">
        <v>293.12170698924729</v>
      </c>
      <c r="K169" s="85">
        <v>258.9694892473118</v>
      </c>
      <c r="L169" s="85">
        <f t="shared" si="22"/>
        <v>552.09119623655909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44753</v>
      </c>
      <c r="G170" s="85">
        <f t="shared" si="23"/>
        <v>44753</v>
      </c>
      <c r="H170" s="85"/>
      <c r="I170" s="85"/>
      <c r="J170" s="85"/>
      <c r="K170" s="85">
        <v>69.174663978494621</v>
      </c>
      <c r="L170" s="85">
        <f t="shared" si="22"/>
        <v>69.174663978494621</v>
      </c>
    </row>
    <row r="171" spans="1:12" s="90" customFormat="1">
      <c r="A171" s="83">
        <v>53</v>
      </c>
      <c r="B171" s="84" t="s">
        <v>60</v>
      </c>
      <c r="C171" s="41">
        <v>660804</v>
      </c>
      <c r="D171" s="41"/>
      <c r="E171" s="41">
        <v>1528892</v>
      </c>
      <c r="F171" s="41">
        <v>1052934</v>
      </c>
      <c r="G171" s="41">
        <f t="shared" si="23"/>
        <v>3242630</v>
      </c>
      <c r="H171" s="32">
        <v>1021.4040322580644</v>
      </c>
      <c r="I171" s="32" t="s">
        <v>203</v>
      </c>
      <c r="J171" s="32">
        <v>2363.2067204301075</v>
      </c>
      <c r="K171" s="32">
        <v>1627.518951612903</v>
      </c>
      <c r="L171" s="32">
        <f t="shared" si="22"/>
        <v>5012.1297043010745</v>
      </c>
    </row>
    <row r="172" spans="1:12" s="90" customFormat="1">
      <c r="A172" s="89"/>
      <c r="B172" s="89" t="s">
        <v>184</v>
      </c>
      <c r="C172" s="79">
        <v>660804</v>
      </c>
      <c r="D172" s="79"/>
      <c r="E172" s="79">
        <v>1528892</v>
      </c>
      <c r="F172" s="79">
        <v>1052934</v>
      </c>
      <c r="G172" s="85">
        <f t="shared" si="23"/>
        <v>3242630</v>
      </c>
      <c r="H172" s="85">
        <v>1021.4040322580644</v>
      </c>
      <c r="I172" s="85"/>
      <c r="J172" s="85">
        <v>2363.2067204301075</v>
      </c>
      <c r="K172" s="85">
        <v>1627.518951612903</v>
      </c>
      <c r="L172" s="85">
        <f t="shared" si="22"/>
        <v>5012.1297043010745</v>
      </c>
    </row>
    <row r="173" spans="1:12" s="90" customFormat="1">
      <c r="A173" s="83">
        <v>54</v>
      </c>
      <c r="B173" s="84" t="s">
        <v>61</v>
      </c>
      <c r="C173" s="41">
        <v>155329</v>
      </c>
      <c r="D173" s="41">
        <v>0</v>
      </c>
      <c r="E173" s="41">
        <v>1636762</v>
      </c>
      <c r="F173" s="41">
        <v>788803</v>
      </c>
      <c r="G173" s="41">
        <f t="shared" si="23"/>
        <v>2580894</v>
      </c>
      <c r="H173" s="32">
        <v>240.09186827956987</v>
      </c>
      <c r="I173" s="32" t="s">
        <v>203</v>
      </c>
      <c r="J173" s="32">
        <v>2529.94126344086</v>
      </c>
      <c r="K173" s="32">
        <v>1219.2519489247311</v>
      </c>
      <c r="L173" s="32">
        <f t="shared" si="22"/>
        <v>3989.2850806451611</v>
      </c>
    </row>
    <row r="174" spans="1:12" s="90" customFormat="1">
      <c r="A174" s="89"/>
      <c r="B174" s="89" t="s">
        <v>185</v>
      </c>
      <c r="C174" s="79"/>
      <c r="D174" s="79"/>
      <c r="E174" s="79">
        <v>233279</v>
      </c>
      <c r="F174" s="79">
        <v>115555</v>
      </c>
      <c r="G174" s="85">
        <f t="shared" si="23"/>
        <v>348834</v>
      </c>
      <c r="H174" s="85"/>
      <c r="I174" s="85"/>
      <c r="J174" s="85">
        <v>360.5790994623656</v>
      </c>
      <c r="K174" s="85">
        <v>178.61323924731181</v>
      </c>
      <c r="L174" s="85">
        <f t="shared" si="22"/>
        <v>539.19233870967741</v>
      </c>
    </row>
    <row r="175" spans="1:12" s="90" customFormat="1">
      <c r="A175" s="89"/>
      <c r="B175" s="89" t="s">
        <v>186</v>
      </c>
      <c r="C175" s="79"/>
      <c r="D175" s="79"/>
      <c r="E175" s="79">
        <v>123889</v>
      </c>
      <c r="F175" s="79">
        <v>135951</v>
      </c>
      <c r="G175" s="85">
        <f t="shared" si="23"/>
        <v>259840</v>
      </c>
      <c r="H175" s="85"/>
      <c r="I175" s="85"/>
      <c r="J175" s="85">
        <v>191.49509408602151</v>
      </c>
      <c r="K175" s="85">
        <v>210.13931451612899</v>
      </c>
      <c r="L175" s="85">
        <f t="shared" si="22"/>
        <v>401.63440860215053</v>
      </c>
    </row>
    <row r="176" spans="1:12" s="90" customFormat="1">
      <c r="A176" s="89"/>
      <c r="B176" s="89" t="s">
        <v>187</v>
      </c>
      <c r="C176" s="79"/>
      <c r="D176" s="79"/>
      <c r="E176" s="79">
        <v>6680</v>
      </c>
      <c r="F176" s="79">
        <v>7713</v>
      </c>
      <c r="G176" s="85">
        <f t="shared" si="23"/>
        <v>14393</v>
      </c>
      <c r="H176" s="85"/>
      <c r="I176" s="85"/>
      <c r="J176" s="85">
        <v>10.3252688172043</v>
      </c>
      <c r="K176" s="85">
        <v>11.921975806451613</v>
      </c>
      <c r="L176" s="85">
        <f t="shared" si="22"/>
        <v>22.247244623655913</v>
      </c>
    </row>
    <row r="177" spans="1:12" s="90" customFormat="1">
      <c r="A177" s="89"/>
      <c r="B177" s="89" t="s">
        <v>188</v>
      </c>
      <c r="C177" s="79"/>
      <c r="D177" s="79"/>
      <c r="E177" s="79">
        <v>31109</v>
      </c>
      <c r="F177" s="79">
        <v>3632</v>
      </c>
      <c r="G177" s="85">
        <f t="shared" si="23"/>
        <v>34741</v>
      </c>
      <c r="H177" s="85"/>
      <c r="I177" s="85"/>
      <c r="J177" s="85">
        <v>48.085147849462359</v>
      </c>
      <c r="K177" s="85">
        <v>5.6139784946236553</v>
      </c>
      <c r="L177" s="85">
        <f t="shared" si="22"/>
        <v>53.699126344086011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3"/>
        <v>0</v>
      </c>
      <c r="H178" s="85"/>
      <c r="I178" s="85"/>
      <c r="J178" s="85"/>
      <c r="K178" s="85"/>
      <c r="L178" s="85">
        <f t="shared" si="22"/>
        <v>0</v>
      </c>
    </row>
    <row r="179" spans="1:12" s="90" customFormat="1">
      <c r="A179" s="89"/>
      <c r="B179" s="89" t="s">
        <v>190</v>
      </c>
      <c r="C179" s="79"/>
      <c r="D179" s="79"/>
      <c r="E179" s="79">
        <v>365846</v>
      </c>
      <c r="F179" s="79"/>
      <c r="G179" s="85">
        <f t="shared" si="23"/>
        <v>365846</v>
      </c>
      <c r="H179" s="85"/>
      <c r="I179" s="85"/>
      <c r="J179" s="85">
        <v>565.48776881720426</v>
      </c>
      <c r="K179" s="85"/>
      <c r="L179" s="85">
        <f t="shared" si="22"/>
        <v>565.48776881720426</v>
      </c>
    </row>
    <row r="180" spans="1:12" s="90" customFormat="1">
      <c r="A180" s="89"/>
      <c r="B180" s="89" t="s">
        <v>191</v>
      </c>
      <c r="C180" s="79">
        <v>155329</v>
      </c>
      <c r="D180" s="79"/>
      <c r="E180" s="79">
        <v>86679</v>
      </c>
      <c r="F180" s="79">
        <v>13629</v>
      </c>
      <c r="G180" s="85">
        <f t="shared" si="23"/>
        <v>255637</v>
      </c>
      <c r="H180" s="85">
        <v>240.09186827956987</v>
      </c>
      <c r="I180" s="85"/>
      <c r="J180" s="85">
        <v>133.97963709677418</v>
      </c>
      <c r="K180" s="85">
        <v>21.06633064516129</v>
      </c>
      <c r="L180" s="85">
        <f t="shared" si="22"/>
        <v>395.13783602150534</v>
      </c>
    </row>
    <row r="181" spans="1:12" s="90" customFormat="1">
      <c r="A181" s="89"/>
      <c r="B181" s="89" t="s">
        <v>192</v>
      </c>
      <c r="C181" s="79"/>
      <c r="D181" s="79"/>
      <c r="E181" s="79">
        <v>563514</v>
      </c>
      <c r="F181" s="79">
        <v>495602</v>
      </c>
      <c r="G181" s="85">
        <f t="shared" si="23"/>
        <v>1059116</v>
      </c>
      <c r="H181" s="85"/>
      <c r="I181" s="85"/>
      <c r="J181" s="85">
        <v>871.02298387096766</v>
      </c>
      <c r="K181" s="85">
        <v>766.05147849462355</v>
      </c>
      <c r="L181" s="85">
        <f t="shared" si="22"/>
        <v>1637.0744623655912</v>
      </c>
    </row>
    <row r="182" spans="1:12" s="90" customFormat="1">
      <c r="A182" s="89"/>
      <c r="B182" s="89" t="s">
        <v>198</v>
      </c>
      <c r="C182" s="79"/>
      <c r="D182" s="79"/>
      <c r="E182" s="79">
        <v>225766</v>
      </c>
      <c r="F182" s="79">
        <v>16721</v>
      </c>
      <c r="G182" s="85">
        <f t="shared" si="23"/>
        <v>242487</v>
      </c>
      <c r="H182" s="85"/>
      <c r="I182" s="85"/>
      <c r="J182" s="85">
        <v>348.96626344086019</v>
      </c>
      <c r="K182" s="85"/>
      <c r="L182" s="85">
        <f t="shared" si="22"/>
        <v>348.96626344086019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54465</v>
      </c>
      <c r="E183" s="55">
        <v>2494855</v>
      </c>
      <c r="F183" s="55">
        <v>641646</v>
      </c>
      <c r="G183" s="55">
        <f t="shared" si="23"/>
        <v>3190966</v>
      </c>
      <c r="H183" s="26" t="s">
        <v>203</v>
      </c>
      <c r="I183" s="26">
        <v>84.186491935483858</v>
      </c>
      <c r="J183" s="26">
        <v>3856.2946908602148</v>
      </c>
      <c r="K183" s="26">
        <v>991.79153225806442</v>
      </c>
      <c r="L183" s="26">
        <f t="shared" si="22"/>
        <v>4932.272715053763</v>
      </c>
    </row>
    <row r="184" spans="1:12" s="90" customFormat="1">
      <c r="A184" s="89"/>
      <c r="B184" s="89" t="s">
        <v>175</v>
      </c>
      <c r="C184" s="79"/>
      <c r="D184" s="79"/>
      <c r="E184" s="79">
        <v>745877</v>
      </c>
      <c r="F184" s="79">
        <v>288222</v>
      </c>
      <c r="G184" s="85">
        <f t="shared" si="23"/>
        <v>1034099</v>
      </c>
      <c r="H184" s="85"/>
      <c r="I184" s="85"/>
      <c r="J184" s="85">
        <v>1152.9012768817204</v>
      </c>
      <c r="K184" s="85">
        <v>445.50443548387091</v>
      </c>
      <c r="L184" s="85">
        <f t="shared" si="22"/>
        <v>1598.4057123655912</v>
      </c>
    </row>
    <row r="185" spans="1:12" s="90" customFormat="1">
      <c r="A185" s="89"/>
      <c r="B185" s="89" t="s">
        <v>176</v>
      </c>
      <c r="C185" s="79"/>
      <c r="D185" s="79"/>
      <c r="E185" s="79">
        <v>589978</v>
      </c>
      <c r="F185" s="79">
        <v>40646</v>
      </c>
      <c r="G185" s="85">
        <f t="shared" si="23"/>
        <v>630624</v>
      </c>
      <c r="H185" s="85"/>
      <c r="I185" s="85"/>
      <c r="J185" s="85">
        <v>911.92836021505366</v>
      </c>
      <c r="K185" s="85">
        <v>62.82647849462365</v>
      </c>
      <c r="L185" s="85">
        <f t="shared" si="22"/>
        <v>974.7548387096773</v>
      </c>
    </row>
    <row r="186" spans="1:12" s="90" customFormat="1">
      <c r="A186" s="89"/>
      <c r="B186" s="89" t="s">
        <v>177</v>
      </c>
      <c r="C186" s="79"/>
      <c r="D186" s="79">
        <v>54465</v>
      </c>
      <c r="E186" s="79">
        <v>345927</v>
      </c>
      <c r="F186" s="79">
        <v>130610</v>
      </c>
      <c r="G186" s="85">
        <f t="shared" si="23"/>
        <v>531002</v>
      </c>
      <c r="H186" s="85"/>
      <c r="I186" s="85">
        <v>84.186491935483858</v>
      </c>
      <c r="J186" s="85">
        <v>534.69899193548383</v>
      </c>
      <c r="K186" s="85">
        <v>201.88373655913978</v>
      </c>
      <c r="L186" s="85">
        <f t="shared" si="22"/>
        <v>820.76922043010745</v>
      </c>
    </row>
    <row r="187" spans="1:12" s="90" customFormat="1">
      <c r="A187" s="89"/>
      <c r="B187" s="89" t="s">
        <v>179</v>
      </c>
      <c r="C187" s="79"/>
      <c r="D187" s="79"/>
      <c r="E187" s="79">
        <v>191500</v>
      </c>
      <c r="F187" s="79">
        <v>24819</v>
      </c>
      <c r="G187" s="85">
        <f t="shared" si="23"/>
        <v>216319</v>
      </c>
      <c r="H187" s="85"/>
      <c r="I187" s="85"/>
      <c r="J187" s="85">
        <v>296.00134408602145</v>
      </c>
      <c r="K187" s="85">
        <v>38.362701612903223</v>
      </c>
      <c r="L187" s="85">
        <f t="shared" si="22"/>
        <v>334.36404569892466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9925</v>
      </c>
      <c r="G188" s="85">
        <f t="shared" si="23"/>
        <v>9925</v>
      </c>
      <c r="H188" s="85"/>
      <c r="I188" s="85"/>
      <c r="J188" s="85"/>
      <c r="K188" s="85">
        <v>15.341061827956988</v>
      </c>
      <c r="L188" s="85">
        <f t="shared" si="22"/>
        <v>15.341061827956988</v>
      </c>
    </row>
    <row r="189" spans="1:12" s="90" customFormat="1" ht="30">
      <c r="A189" s="89"/>
      <c r="B189" s="93" t="s">
        <v>180</v>
      </c>
      <c r="C189" s="79"/>
      <c r="D189" s="79"/>
      <c r="E189" s="79">
        <v>114549</v>
      </c>
      <c r="F189" s="79"/>
      <c r="G189" s="85">
        <f t="shared" si="23"/>
        <v>114549</v>
      </c>
      <c r="H189" s="85"/>
      <c r="I189" s="85"/>
      <c r="J189" s="85">
        <v>177.05826612903226</v>
      </c>
      <c r="K189" s="85"/>
      <c r="L189" s="85">
        <f t="shared" si="22"/>
        <v>177.05826612903226</v>
      </c>
    </row>
    <row r="190" spans="1:12" s="90" customFormat="1">
      <c r="A190" s="89"/>
      <c r="B190" s="89" t="s">
        <v>181</v>
      </c>
      <c r="C190" s="79"/>
      <c r="D190" s="79"/>
      <c r="E190" s="79">
        <v>471690</v>
      </c>
      <c r="F190" s="79">
        <v>137462</v>
      </c>
      <c r="G190" s="85">
        <f t="shared" si="23"/>
        <v>609152</v>
      </c>
      <c r="H190" s="85"/>
      <c r="I190" s="85"/>
      <c r="J190" s="85">
        <v>729.09072580645159</v>
      </c>
      <c r="K190" s="85">
        <v>212.47486559139782</v>
      </c>
      <c r="L190" s="85">
        <f t="shared" si="22"/>
        <v>941.5655913978494</v>
      </c>
    </row>
    <row r="191" spans="1:12" s="90" customFormat="1">
      <c r="A191" s="89"/>
      <c r="B191" s="89" t="s">
        <v>182</v>
      </c>
      <c r="C191" s="79"/>
      <c r="D191" s="79"/>
      <c r="E191" s="79">
        <v>12656</v>
      </c>
      <c r="F191" s="79"/>
      <c r="G191" s="85">
        <f t="shared" si="23"/>
        <v>12656</v>
      </c>
      <c r="H191" s="85"/>
      <c r="I191" s="85"/>
      <c r="J191" s="85">
        <v>19.56236559139785</v>
      </c>
      <c r="K191" s="85"/>
      <c r="L191" s="85">
        <f t="shared" si="22"/>
        <v>19.56236559139785</v>
      </c>
    </row>
    <row r="192" spans="1:12" s="90" customFormat="1">
      <c r="A192" s="89"/>
      <c r="B192" s="89" t="s">
        <v>183</v>
      </c>
      <c r="C192" s="79"/>
      <c r="D192" s="79"/>
      <c r="E192" s="79">
        <v>22678</v>
      </c>
      <c r="F192" s="79">
        <v>9962</v>
      </c>
      <c r="G192" s="85">
        <f t="shared" si="23"/>
        <v>32640</v>
      </c>
      <c r="H192" s="85"/>
      <c r="I192" s="85"/>
      <c r="J192" s="85">
        <v>35.053360215053758</v>
      </c>
      <c r="K192" s="85">
        <v>15.398252688172043</v>
      </c>
      <c r="L192" s="85">
        <f t="shared" si="22"/>
        <v>50.451612903225801</v>
      </c>
    </row>
    <row r="193" spans="1:12" s="90" customFormat="1">
      <c r="A193" s="38">
        <v>56</v>
      </c>
      <c r="B193" s="27" t="s">
        <v>63</v>
      </c>
      <c r="C193" s="28">
        <v>101504</v>
      </c>
      <c r="D193" s="28">
        <v>985</v>
      </c>
      <c r="E193" s="28">
        <v>2595607</v>
      </c>
      <c r="F193" s="28">
        <v>2191310</v>
      </c>
      <c r="G193" s="28">
        <f t="shared" si="23"/>
        <v>4889406</v>
      </c>
      <c r="H193" s="29">
        <v>156.89462365591396</v>
      </c>
      <c r="I193" s="29">
        <v>1.522513440860215</v>
      </c>
      <c r="J193" s="29">
        <v>4012.0269489247312</v>
      </c>
      <c r="K193" s="29">
        <v>3387.1055107526877</v>
      </c>
      <c r="L193" s="29">
        <f t="shared" si="22"/>
        <v>7557.5495967741936</v>
      </c>
    </row>
    <row r="194" spans="1:12">
      <c r="A194" s="40"/>
      <c r="B194" s="14" t="s">
        <v>193</v>
      </c>
      <c r="C194" s="15"/>
      <c r="D194" s="15">
        <v>985</v>
      </c>
      <c r="E194" s="15">
        <v>1793385</v>
      </c>
      <c r="F194" s="15">
        <v>1459537</v>
      </c>
      <c r="G194" s="15">
        <f t="shared" si="23"/>
        <v>3253907</v>
      </c>
      <c r="H194" s="16"/>
      <c r="I194" s="16">
        <v>1.522513440860215</v>
      </c>
      <c r="J194" s="16">
        <v>2772.0332661290322</v>
      </c>
      <c r="K194" s="16">
        <v>2256.0047715053761</v>
      </c>
      <c r="L194" s="16">
        <f t="shared" si="22"/>
        <v>5029.5605510752684</v>
      </c>
    </row>
    <row r="195" spans="1:12">
      <c r="A195" s="40"/>
      <c r="B195" s="14" t="s">
        <v>194</v>
      </c>
      <c r="C195" s="15">
        <v>101504</v>
      </c>
      <c r="D195" s="15"/>
      <c r="E195" s="15">
        <v>802222</v>
      </c>
      <c r="F195" s="15">
        <v>731773</v>
      </c>
      <c r="G195" s="15">
        <f t="shared" si="23"/>
        <v>1635499</v>
      </c>
      <c r="H195" s="16">
        <v>156.89462365591396</v>
      </c>
      <c r="I195" s="16"/>
      <c r="J195" s="16">
        <v>1239.9936827956988</v>
      </c>
      <c r="K195" s="16">
        <v>1131.1007392473118</v>
      </c>
      <c r="L195" s="16">
        <f t="shared" si="22"/>
        <v>2527.9890456989242</v>
      </c>
    </row>
    <row r="196" spans="1:12">
      <c r="A196" s="56">
        <v>57</v>
      </c>
      <c r="B196" s="57" t="s">
        <v>64</v>
      </c>
      <c r="C196" s="58">
        <v>367767</v>
      </c>
      <c r="D196" s="58">
        <v>0</v>
      </c>
      <c r="E196" s="58">
        <v>606629</v>
      </c>
      <c r="F196" s="58">
        <v>595376</v>
      </c>
      <c r="G196" s="58">
        <f t="shared" si="23"/>
        <v>1569772</v>
      </c>
      <c r="H196" s="43">
        <v>568.45705645161286</v>
      </c>
      <c r="I196" s="43" t="s">
        <v>203</v>
      </c>
      <c r="J196" s="43">
        <v>937.66579301075262</v>
      </c>
      <c r="K196" s="43">
        <v>920.27204301075267</v>
      </c>
      <c r="L196" s="43">
        <f t="shared" si="22"/>
        <v>2426.3948924731185</v>
      </c>
    </row>
    <row r="197" spans="1:12">
      <c r="A197" s="39"/>
      <c r="B197" s="13" t="s">
        <v>195</v>
      </c>
      <c r="C197" s="8">
        <v>367767</v>
      </c>
      <c r="D197" s="8"/>
      <c r="E197" s="8">
        <v>66729.19</v>
      </c>
      <c r="F197" s="8">
        <v>71445.119999999995</v>
      </c>
      <c r="G197" s="8">
        <f>SUM(C197:F197)</f>
        <v>505941.31</v>
      </c>
      <c r="H197" s="9">
        <v>568.45705645161286</v>
      </c>
      <c r="I197" s="9"/>
      <c r="J197" s="9">
        <v>103.14323723118278</v>
      </c>
      <c r="K197" s="9">
        <v>110.4326451612903</v>
      </c>
      <c r="L197" s="9">
        <f t="shared" si="22"/>
        <v>782.03293884408595</v>
      </c>
    </row>
    <row r="198" spans="1:12">
      <c r="A198" s="64"/>
      <c r="B198" s="13" t="s">
        <v>202</v>
      </c>
      <c r="C198" s="65"/>
      <c r="D198" s="65"/>
      <c r="E198" s="65">
        <v>539899.81000000006</v>
      </c>
      <c r="F198" s="65">
        <v>523930.88</v>
      </c>
      <c r="G198" s="8">
        <f>SUM(C198:F198)</f>
        <v>1063830.69</v>
      </c>
      <c r="H198" s="66"/>
      <c r="I198" s="66"/>
      <c r="J198" s="66">
        <v>834.52255577956998</v>
      </c>
      <c r="K198" s="66">
        <v>809.83939784946233</v>
      </c>
      <c r="L198" s="9">
        <f t="shared" si="22"/>
        <v>1644.3619536290323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1965403</v>
      </c>
      <c r="F199" s="19">
        <v>1145706</v>
      </c>
      <c r="G199" s="19">
        <f>SUM(C199:F199)</f>
        <v>3111109</v>
      </c>
      <c r="H199" s="20" t="s">
        <v>203</v>
      </c>
      <c r="I199" s="20" t="s">
        <v>203</v>
      </c>
      <c r="J199" s="20">
        <v>3037.9213037634408</v>
      </c>
      <c r="K199" s="20">
        <v>1770.9165322580645</v>
      </c>
      <c r="L199" s="20">
        <f t="shared" si="22"/>
        <v>4808.8378360215056</v>
      </c>
    </row>
    <row r="200" spans="1:12">
      <c r="A200" s="34"/>
      <c r="B200" s="21" t="s">
        <v>196</v>
      </c>
      <c r="C200" s="22"/>
      <c r="D200" s="22">
        <v>0</v>
      </c>
      <c r="E200" s="22">
        <v>1965403</v>
      </c>
      <c r="F200" s="22">
        <v>1145706</v>
      </c>
      <c r="G200" s="22">
        <f>SUM(C200:F200)</f>
        <v>3111109</v>
      </c>
      <c r="H200" s="23"/>
      <c r="I200" s="23" t="s">
        <v>203</v>
      </c>
      <c r="J200" s="23">
        <v>3037.9213037634408</v>
      </c>
      <c r="K200" s="23">
        <v>1770.9165322580645</v>
      </c>
      <c r="L200" s="23">
        <f t="shared" si="22"/>
        <v>4808.8378360215056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18696592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5667167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114172732.7709583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54672669.345038682</v>
      </c>
      <c r="G201" s="61">
        <f>C201+D201+E201+F201</f>
        <v>193209161.11599699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28899.302150537646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8759.7339381720431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176476.67027769089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84507.48621880979</v>
      </c>
      <c r="L201" s="62">
        <f>H201+I201+J201+K201</f>
        <v>298643.19258521037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7" activePane="bottomRight" state="frozen"/>
      <selection pane="topRight" activeCell="I1" sqref="I1"/>
      <selection pane="bottomLeft" activeCell="A29" sqref="A29"/>
      <selection pane="bottomRight" activeCell="G8" sqref="G8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230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46" t="s">
        <v>9</v>
      </c>
      <c r="H6" s="146" t="s">
        <v>5</v>
      </c>
      <c r="I6" s="146" t="s">
        <v>6</v>
      </c>
      <c r="J6" s="146" t="s">
        <v>7</v>
      </c>
      <c r="K6" s="146" t="s">
        <v>8</v>
      </c>
      <c r="L6" s="146" t="s">
        <v>9</v>
      </c>
    </row>
    <row r="7" spans="1:13" s="76" customFormat="1">
      <c r="A7" s="73">
        <v>1</v>
      </c>
      <c r="B7" s="74" t="s">
        <v>10</v>
      </c>
      <c r="C7" s="75">
        <v>542873</v>
      </c>
      <c r="D7" s="75">
        <v>2627052</v>
      </c>
      <c r="E7" s="75">
        <v>1320930</v>
      </c>
      <c r="F7" s="75">
        <v>331321</v>
      </c>
      <c r="G7" s="75">
        <f>SUM(C7:F7)</f>
        <v>4822176</v>
      </c>
      <c r="H7" s="20">
        <v>839.11821236559126</v>
      </c>
      <c r="I7" s="20">
        <v>4060.6314516129028</v>
      </c>
      <c r="J7" s="20">
        <v>2041.7600806451612</v>
      </c>
      <c r="K7" s="20">
        <v>512.12251344086019</v>
      </c>
      <c r="L7" s="20">
        <f>H7+I7+J7+K7</f>
        <v>7453.6322580645156</v>
      </c>
    </row>
    <row r="8" spans="1:13" s="76" customFormat="1">
      <c r="A8" s="77"/>
      <c r="B8" s="78" t="s">
        <v>70</v>
      </c>
      <c r="C8" s="79">
        <v>542873</v>
      </c>
      <c r="D8" s="79">
        <v>2627052</v>
      </c>
      <c r="E8" s="79">
        <v>1320930</v>
      </c>
      <c r="F8" s="79">
        <v>331321</v>
      </c>
      <c r="G8" s="79">
        <f t="shared" ref="G8:L8" si="0">G7</f>
        <v>4822176</v>
      </c>
      <c r="H8" s="79">
        <v>839.11821236559126</v>
      </c>
      <c r="I8" s="79"/>
      <c r="J8" s="79">
        <v>2041.7600806451612</v>
      </c>
      <c r="K8" s="79">
        <v>512.12251344086019</v>
      </c>
      <c r="L8" s="79">
        <f t="shared" si="0"/>
        <v>7453.6322580645156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232790</v>
      </c>
      <c r="F9" s="55">
        <v>438222</v>
      </c>
      <c r="G9" s="55">
        <f>SUM(C9:F9)</f>
        <v>671012</v>
      </c>
      <c r="H9" s="26" t="s">
        <v>203</v>
      </c>
      <c r="I9" s="26" t="s">
        <v>203</v>
      </c>
      <c r="J9" s="26">
        <v>359.82325268817198</v>
      </c>
      <c r="K9" s="26">
        <v>677.35927419354834</v>
      </c>
      <c r="L9" s="26">
        <f t="shared" ref="L9:L30" si="1">H9+I9+J9+K9</f>
        <v>1037.1825268817204</v>
      </c>
    </row>
    <row r="10" spans="1:13" s="76" customFormat="1">
      <c r="A10" s="78"/>
      <c r="B10" s="78" t="s">
        <v>71</v>
      </c>
      <c r="C10" s="79"/>
      <c r="D10" s="79"/>
      <c r="E10" s="79">
        <v>12803.45</v>
      </c>
      <c r="F10" s="79">
        <v>219111</v>
      </c>
      <c r="G10" s="79">
        <f>E10+F10</f>
        <v>231914.45</v>
      </c>
      <c r="H10" s="79"/>
      <c r="I10" s="79"/>
      <c r="J10" s="79">
        <v>19.790278897849461</v>
      </c>
      <c r="K10" s="79">
        <v>338.67963709677417</v>
      </c>
      <c r="L10" s="79">
        <f t="shared" si="1"/>
        <v>358.46991599462365</v>
      </c>
    </row>
    <row r="11" spans="1:13" s="76" customFormat="1">
      <c r="A11" s="78"/>
      <c r="B11" s="78" t="s">
        <v>72</v>
      </c>
      <c r="C11" s="79"/>
      <c r="D11" s="79"/>
      <c r="E11" s="79">
        <v>135018.19999999998</v>
      </c>
      <c r="F11" s="79">
        <v>214728.78</v>
      </c>
      <c r="G11" s="79">
        <f>E11+F11</f>
        <v>349746.98</v>
      </c>
      <c r="H11" s="79"/>
      <c r="I11" s="79"/>
      <c r="J11" s="79">
        <v>208.69748655913972</v>
      </c>
      <c r="K11" s="79">
        <v>331.90604435483868</v>
      </c>
      <c r="L11" s="79">
        <f t="shared" si="1"/>
        <v>540.60353091397837</v>
      </c>
    </row>
    <row r="12" spans="1:13" s="76" customFormat="1">
      <c r="A12" s="78"/>
      <c r="B12" s="78" t="s">
        <v>73</v>
      </c>
      <c r="C12" s="79"/>
      <c r="D12" s="79"/>
      <c r="E12" s="79">
        <v>25606.9</v>
      </c>
      <c r="F12" s="79">
        <v>4382.22</v>
      </c>
      <c r="G12" s="79">
        <f>E12+F12</f>
        <v>29989.120000000003</v>
      </c>
      <c r="H12" s="79"/>
      <c r="I12" s="79"/>
      <c r="J12" s="79">
        <v>39.580557795698923</v>
      </c>
      <c r="K12" s="79">
        <v>6.7735927419354836</v>
      </c>
      <c r="L12" s="79">
        <f t="shared" si="1"/>
        <v>46.354150537634403</v>
      </c>
    </row>
    <row r="13" spans="1:13" s="76" customFormat="1">
      <c r="A13" s="82"/>
      <c r="B13" s="82" t="s">
        <v>113</v>
      </c>
      <c r="C13" s="79"/>
      <c r="D13" s="79"/>
      <c r="E13" s="79">
        <v>59361.450000000004</v>
      </c>
      <c r="F13" s="79"/>
      <c r="G13" s="79">
        <f>E13+F13</f>
        <v>59361.450000000004</v>
      </c>
      <c r="H13" s="79"/>
      <c r="I13" s="79"/>
      <c r="J13" s="79">
        <v>91.754929435483874</v>
      </c>
      <c r="K13" s="79"/>
      <c r="L13" s="79">
        <f t="shared" si="1"/>
        <v>91.754929435483874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1046329</v>
      </c>
      <c r="F14" s="41">
        <v>1089696</v>
      </c>
      <c r="G14" s="41">
        <f>SUM(C14:F14)</f>
        <v>2136025</v>
      </c>
      <c r="H14" s="32" t="s">
        <v>203</v>
      </c>
      <c r="I14" s="32" t="s">
        <v>203</v>
      </c>
      <c r="J14" s="32">
        <v>1617.3096102150537</v>
      </c>
      <c r="K14" s="32">
        <v>1684.3419354838709</v>
      </c>
      <c r="L14" s="32">
        <f t="shared" si="1"/>
        <v>3301.6515456989246</v>
      </c>
    </row>
    <row r="15" spans="1:13" s="76" customFormat="1">
      <c r="A15" s="78"/>
      <c r="B15" s="78" t="s">
        <v>74</v>
      </c>
      <c r="C15" s="79"/>
      <c r="D15" s="79"/>
      <c r="E15" s="79">
        <v>1046329</v>
      </c>
      <c r="F15" s="79">
        <v>1089696</v>
      </c>
      <c r="G15" s="79">
        <f>F15+E15</f>
        <v>2136025</v>
      </c>
      <c r="H15" s="79"/>
      <c r="I15" s="79"/>
      <c r="J15" s="79">
        <v>1617.3096102150537</v>
      </c>
      <c r="K15" s="79">
        <v>1684.3419354838709</v>
      </c>
      <c r="L15" s="79">
        <f t="shared" si="1"/>
        <v>3301.6515456989246</v>
      </c>
    </row>
    <row r="16" spans="1:13" s="76" customFormat="1">
      <c r="A16" s="83">
        <v>4</v>
      </c>
      <c r="B16" s="84" t="s">
        <v>13</v>
      </c>
      <c r="C16" s="41">
        <v>34977</v>
      </c>
      <c r="D16" s="41">
        <v>0</v>
      </c>
      <c r="E16" s="41">
        <v>983966</v>
      </c>
      <c r="F16" s="41">
        <v>449907</v>
      </c>
      <c r="G16" s="41">
        <f>SUM(C16:F16)</f>
        <v>1468850</v>
      </c>
      <c r="H16" s="32">
        <v>54.063911290322579</v>
      </c>
      <c r="I16" s="32" t="s">
        <v>203</v>
      </c>
      <c r="J16" s="32">
        <v>1520.9151881720429</v>
      </c>
      <c r="K16" s="32">
        <v>695.42076612903224</v>
      </c>
      <c r="L16" s="32">
        <f t="shared" si="1"/>
        <v>2270.3998655913974</v>
      </c>
    </row>
    <row r="17" spans="1:12" s="76" customFormat="1">
      <c r="A17" s="78"/>
      <c r="B17" s="78" t="s">
        <v>80</v>
      </c>
      <c r="C17" s="79">
        <v>34977</v>
      </c>
      <c r="D17" s="79"/>
      <c r="E17" s="79">
        <v>101955</v>
      </c>
      <c r="F17" s="79">
        <v>73098</v>
      </c>
      <c r="G17" s="79">
        <f>SUM(C17:F17)</f>
        <v>210030</v>
      </c>
      <c r="H17" s="79">
        <v>54.063911290322579</v>
      </c>
      <c r="I17" s="79"/>
      <c r="J17" s="79">
        <v>157.59173387096772</v>
      </c>
      <c r="K17" s="79">
        <v>112.9875</v>
      </c>
      <c r="L17" s="79">
        <f t="shared" si="1"/>
        <v>324.64314516129031</v>
      </c>
    </row>
    <row r="18" spans="1:12" s="76" customFormat="1">
      <c r="A18" s="78"/>
      <c r="B18" s="78" t="s">
        <v>81</v>
      </c>
      <c r="C18" s="79"/>
      <c r="D18" s="79"/>
      <c r="E18" s="79">
        <v>882011</v>
      </c>
      <c r="F18" s="79">
        <v>376809</v>
      </c>
      <c r="G18" s="79">
        <f t="shared" ref="G18:G30" si="2">SUM(C18:F18)</f>
        <v>1258820</v>
      </c>
      <c r="H18" s="79"/>
      <c r="I18" s="79"/>
      <c r="J18" s="79">
        <v>1363.3234543010751</v>
      </c>
      <c r="K18" s="79">
        <v>582.43326612903218</v>
      </c>
      <c r="L18" s="79">
        <f t="shared" si="1"/>
        <v>1945.7567204301072</v>
      </c>
    </row>
    <row r="19" spans="1:12" s="76" customFormat="1">
      <c r="A19" s="83">
        <v>5</v>
      </c>
      <c r="B19" s="84" t="s">
        <v>14</v>
      </c>
      <c r="C19" s="41">
        <v>269028</v>
      </c>
      <c r="D19" s="41">
        <v>136174</v>
      </c>
      <c r="E19" s="41">
        <v>3922894</v>
      </c>
      <c r="F19" s="41">
        <v>1597489</v>
      </c>
      <c r="G19" s="41">
        <f t="shared" si="2"/>
        <v>5925585</v>
      </c>
      <c r="H19" s="32">
        <v>415.83629032258062</v>
      </c>
      <c r="I19" s="32">
        <v>210.48400537634407</v>
      </c>
      <c r="J19" s="32">
        <v>6063.6130376344081</v>
      </c>
      <c r="K19" s="32">
        <v>2469.2370295698925</v>
      </c>
      <c r="L19" s="32">
        <f t="shared" si="1"/>
        <v>9159.1703629032254</v>
      </c>
    </row>
    <row r="20" spans="1:12" s="76" customFormat="1">
      <c r="A20" s="78"/>
      <c r="B20" s="78" t="s">
        <v>78</v>
      </c>
      <c r="C20" s="79">
        <v>269028</v>
      </c>
      <c r="D20" s="79">
        <v>136174</v>
      </c>
      <c r="E20" s="79">
        <v>1255326</v>
      </c>
      <c r="F20" s="79">
        <v>95850</v>
      </c>
      <c r="G20" s="79">
        <f t="shared" si="2"/>
        <v>1756378</v>
      </c>
      <c r="H20" s="79">
        <v>415.83629032258062</v>
      </c>
      <c r="I20" s="79">
        <v>210.48400537634407</v>
      </c>
      <c r="J20" s="79">
        <v>1940.3560483870965</v>
      </c>
      <c r="K20" s="79">
        <v>148.15524193548387</v>
      </c>
      <c r="L20" s="79">
        <f t="shared" si="1"/>
        <v>2714.8315860215052</v>
      </c>
    </row>
    <row r="21" spans="1:12" s="76" customFormat="1">
      <c r="A21" s="78"/>
      <c r="B21" s="78" t="s">
        <v>79</v>
      </c>
      <c r="C21" s="79"/>
      <c r="D21" s="79"/>
      <c r="E21" s="79">
        <v>1137639</v>
      </c>
      <c r="F21" s="79">
        <v>830694</v>
      </c>
      <c r="G21" s="79">
        <f t="shared" si="2"/>
        <v>1968333</v>
      </c>
      <c r="H21" s="79"/>
      <c r="I21" s="79"/>
      <c r="J21" s="79">
        <v>1758.4473790322579</v>
      </c>
      <c r="K21" s="79">
        <v>1284.002822580645</v>
      </c>
      <c r="L21" s="79">
        <f t="shared" si="1"/>
        <v>3042.4502016129027</v>
      </c>
    </row>
    <row r="22" spans="1:12" s="76" customFormat="1">
      <c r="A22" s="78"/>
      <c r="B22" s="78" t="s">
        <v>75</v>
      </c>
      <c r="C22" s="79"/>
      <c r="D22" s="79"/>
      <c r="E22" s="79">
        <v>1294555</v>
      </c>
      <c r="F22" s="79">
        <v>431322</v>
      </c>
      <c r="G22" s="79">
        <f t="shared" si="2"/>
        <v>1725877</v>
      </c>
      <c r="H22" s="79"/>
      <c r="I22" s="79"/>
      <c r="J22" s="79">
        <v>2000.992271505376</v>
      </c>
      <c r="K22" s="79">
        <v>666.69395161290322</v>
      </c>
      <c r="L22" s="79">
        <f t="shared" si="1"/>
        <v>2667.6862231182795</v>
      </c>
    </row>
    <row r="23" spans="1:12" s="76" customFormat="1">
      <c r="A23" s="78"/>
      <c r="B23" s="78" t="s">
        <v>76</v>
      </c>
      <c r="C23" s="79"/>
      <c r="D23" s="79"/>
      <c r="E23" s="79">
        <v>235374</v>
      </c>
      <c r="F23" s="79">
        <v>239623</v>
      </c>
      <c r="G23" s="79">
        <f t="shared" si="2"/>
        <v>474997</v>
      </c>
      <c r="H23" s="79"/>
      <c r="I23" s="79"/>
      <c r="J23" s="79">
        <v>363.81733870967741</v>
      </c>
      <c r="K23" s="79">
        <v>370.38501344086018</v>
      </c>
      <c r="L23" s="79">
        <f t="shared" si="1"/>
        <v>734.20235215053754</v>
      </c>
    </row>
    <row r="24" spans="1:12" s="76" customFormat="1" ht="15.75" customHeight="1">
      <c r="A24" s="83">
        <v>6</v>
      </c>
      <c r="B24" s="84" t="s">
        <v>15</v>
      </c>
      <c r="C24" s="41">
        <v>7599</v>
      </c>
      <c r="D24" s="41">
        <v>0</v>
      </c>
      <c r="E24" s="41">
        <v>873076</v>
      </c>
      <c r="F24" s="41">
        <v>794148</v>
      </c>
      <c r="G24" s="41">
        <f t="shared" si="2"/>
        <v>1674823</v>
      </c>
      <c r="H24" s="32">
        <v>11.745766129032257</v>
      </c>
      <c r="I24" s="32" t="s">
        <v>203</v>
      </c>
      <c r="J24" s="32">
        <v>1349.512634408602</v>
      </c>
      <c r="K24" s="32">
        <v>1227.5137096774195</v>
      </c>
      <c r="L24" s="32">
        <f t="shared" si="1"/>
        <v>2588.7721102150535</v>
      </c>
    </row>
    <row r="25" spans="1:12" s="76" customFormat="1">
      <c r="A25" s="78"/>
      <c r="B25" s="78" t="s">
        <v>83</v>
      </c>
      <c r="C25" s="79">
        <v>7599</v>
      </c>
      <c r="D25" s="79"/>
      <c r="E25" s="79">
        <v>41034.572</v>
      </c>
      <c r="F25" s="79">
        <v>55590.360000000008</v>
      </c>
      <c r="G25" s="79">
        <f t="shared" si="2"/>
        <v>104223.932</v>
      </c>
      <c r="H25" s="79">
        <v>11.745766129032257</v>
      </c>
      <c r="I25" s="79"/>
      <c r="J25" s="79">
        <v>63.427093817204295</v>
      </c>
      <c r="K25" s="79">
        <v>85.925959677419371</v>
      </c>
      <c r="L25" s="79">
        <f t="shared" si="1"/>
        <v>161.09881962365591</v>
      </c>
    </row>
    <row r="26" spans="1:12" s="76" customFormat="1">
      <c r="A26" s="78"/>
      <c r="B26" s="78" t="s">
        <v>82</v>
      </c>
      <c r="C26" s="79"/>
      <c r="D26" s="79"/>
      <c r="E26" s="79">
        <v>294226.61200000002</v>
      </c>
      <c r="F26" s="79">
        <v>212831.66400000002</v>
      </c>
      <c r="G26" s="79">
        <f t="shared" si="2"/>
        <v>507058.27600000007</v>
      </c>
      <c r="H26" s="79"/>
      <c r="I26" s="79"/>
      <c r="J26" s="79">
        <v>454.78575779569888</v>
      </c>
      <c r="K26" s="79">
        <v>328.97367419354839</v>
      </c>
      <c r="L26" s="79">
        <f t="shared" si="1"/>
        <v>783.75943198924733</v>
      </c>
    </row>
    <row r="27" spans="1:12" s="76" customFormat="1">
      <c r="A27" s="78"/>
      <c r="B27" s="78" t="s">
        <v>84</v>
      </c>
      <c r="C27" s="79"/>
      <c r="D27" s="79"/>
      <c r="E27" s="79">
        <v>48892.256000000001</v>
      </c>
      <c r="F27" s="79">
        <v>27001.032000000003</v>
      </c>
      <c r="G27" s="79">
        <f t="shared" si="2"/>
        <v>75893.288</v>
      </c>
      <c r="H27" s="79"/>
      <c r="I27" s="79"/>
      <c r="J27" s="79">
        <v>75.572707526881715</v>
      </c>
      <c r="K27" s="79">
        <v>41.735466129032254</v>
      </c>
      <c r="L27" s="79">
        <f t="shared" si="1"/>
        <v>117.30817365591398</v>
      </c>
    </row>
    <row r="28" spans="1:12" s="76" customFormat="1">
      <c r="A28" s="78"/>
      <c r="B28" s="78" t="s">
        <v>85</v>
      </c>
      <c r="C28" s="79"/>
      <c r="D28" s="79"/>
      <c r="E28" s="79">
        <v>14842.292000000001</v>
      </c>
      <c r="F28" s="79">
        <v>19059.552</v>
      </c>
      <c r="G28" s="79">
        <f t="shared" si="2"/>
        <v>33901.843999999997</v>
      </c>
      <c r="H28" s="79"/>
      <c r="I28" s="79"/>
      <c r="J28" s="79">
        <v>22.941714784946239</v>
      </c>
      <c r="K28" s="79">
        <v>29.460329032258063</v>
      </c>
      <c r="L28" s="79">
        <f t="shared" si="1"/>
        <v>52.402043817204301</v>
      </c>
    </row>
    <row r="29" spans="1:12" s="76" customFormat="1">
      <c r="A29" s="78"/>
      <c r="B29" s="78" t="s">
        <v>86</v>
      </c>
      <c r="C29" s="79"/>
      <c r="D29" s="79"/>
      <c r="E29" s="79">
        <v>474080.26799999987</v>
      </c>
      <c r="F29" s="79">
        <v>479665.39199999999</v>
      </c>
      <c r="G29" s="79">
        <f t="shared" si="2"/>
        <v>953745.65999999992</v>
      </c>
      <c r="H29" s="79"/>
      <c r="I29" s="79"/>
      <c r="J29" s="79">
        <v>732.7853604838707</v>
      </c>
      <c r="K29" s="79">
        <v>741.41828064516119</v>
      </c>
      <c r="L29" s="79">
        <f t="shared" si="1"/>
        <v>1474.2036411290319</v>
      </c>
    </row>
    <row r="30" spans="1:12" s="76" customFormat="1">
      <c r="A30" s="83">
        <v>8</v>
      </c>
      <c r="B30" s="84" t="s">
        <v>16</v>
      </c>
      <c r="C30" s="41">
        <v>741210</v>
      </c>
      <c r="D30" s="41">
        <v>0</v>
      </c>
      <c r="E30" s="41">
        <v>1595442</v>
      </c>
      <c r="F30" s="41">
        <v>1351757</v>
      </c>
      <c r="G30" s="41">
        <f t="shared" si="2"/>
        <v>3688409</v>
      </c>
      <c r="H30" s="32">
        <v>1145.6875</v>
      </c>
      <c r="I30" s="32" t="s">
        <v>203</v>
      </c>
      <c r="J30" s="32">
        <v>2466.0729838709672</v>
      </c>
      <c r="K30" s="32">
        <v>2089.4093413978494</v>
      </c>
      <c r="L30" s="32">
        <f t="shared" si="1"/>
        <v>5701.1698252688166</v>
      </c>
    </row>
    <row r="31" spans="1:12" s="76" customFormat="1">
      <c r="A31" s="78"/>
      <c r="B31" s="78" t="s">
        <v>87</v>
      </c>
      <c r="C31" s="79">
        <v>741210</v>
      </c>
      <c r="D31" s="79">
        <v>0</v>
      </c>
      <c r="E31" s="79">
        <v>1595442</v>
      </c>
      <c r="F31" s="79">
        <v>1351757</v>
      </c>
      <c r="G31" s="79">
        <f t="shared" ref="G31:L31" si="3">G30</f>
        <v>3688409</v>
      </c>
      <c r="H31" s="79">
        <v>1145.6875</v>
      </c>
      <c r="I31" s="79"/>
      <c r="J31" s="79">
        <v>2466.0729838709672</v>
      </c>
      <c r="K31" s="79">
        <v>2089.4093413978494</v>
      </c>
      <c r="L31" s="79">
        <f t="shared" si="3"/>
        <v>5701.1698252688166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1471472</v>
      </c>
      <c r="F32" s="41">
        <v>528083</v>
      </c>
      <c r="G32" s="41">
        <f>SUM(C32:F32)</f>
        <v>1999555</v>
      </c>
      <c r="H32" s="32" t="s">
        <v>203</v>
      </c>
      <c r="I32" s="32" t="s">
        <v>203</v>
      </c>
      <c r="J32" s="32">
        <v>2274.4526881720426</v>
      </c>
      <c r="K32" s="32">
        <v>816.25732526881711</v>
      </c>
      <c r="L32" s="32">
        <f>H32+I32+J32+K32</f>
        <v>3090.7100134408597</v>
      </c>
    </row>
    <row r="33" spans="1:12" s="76" customFormat="1">
      <c r="A33" s="78"/>
      <c r="B33" s="78" t="s">
        <v>88</v>
      </c>
      <c r="C33" s="79"/>
      <c r="D33" s="79"/>
      <c r="E33" s="79">
        <v>1471472</v>
      </c>
      <c r="F33" s="79">
        <v>528083</v>
      </c>
      <c r="G33" s="79">
        <f>G32</f>
        <v>1999555</v>
      </c>
      <c r="H33" s="79"/>
      <c r="I33" s="79"/>
      <c r="J33" s="79">
        <v>2274.4526881720426</v>
      </c>
      <c r="K33" s="79">
        <v>816.25732526881711</v>
      </c>
      <c r="L33" s="79">
        <f>K33+J33</f>
        <v>3090.7100134408597</v>
      </c>
    </row>
    <row r="34" spans="1:12" s="76" customFormat="1">
      <c r="A34" s="83">
        <v>10</v>
      </c>
      <c r="B34" s="84" t="s">
        <v>18</v>
      </c>
      <c r="C34" s="41">
        <v>1420974</v>
      </c>
      <c r="D34" s="41">
        <v>545600</v>
      </c>
      <c r="E34" s="41">
        <v>1633105</v>
      </c>
      <c r="F34" s="41">
        <v>727470</v>
      </c>
      <c r="G34" s="41">
        <f t="shared" ref="G34:G39" si="4">SUM(C34:F34)</f>
        <v>4327149</v>
      </c>
      <c r="H34" s="32">
        <v>2196.3979838709679</v>
      </c>
      <c r="I34" s="32">
        <v>843.33333333333326</v>
      </c>
      <c r="J34" s="32">
        <v>2524.2886424731182</v>
      </c>
      <c r="K34" s="32">
        <v>1124.4495967741934</v>
      </c>
      <c r="L34" s="32">
        <f t="shared" ref="L34:L74" si="5">H34+I34+J34+K34</f>
        <v>6688.4695564516132</v>
      </c>
    </row>
    <row r="35" spans="1:12" s="76" customFormat="1">
      <c r="A35" s="78"/>
      <c r="B35" s="78" t="s">
        <v>93</v>
      </c>
      <c r="C35" s="79">
        <v>1420974</v>
      </c>
      <c r="D35" s="79">
        <v>545600</v>
      </c>
      <c r="E35" s="79">
        <v>1633105</v>
      </c>
      <c r="F35" s="79">
        <v>727470</v>
      </c>
      <c r="G35" s="79">
        <f>SUM(C35:F35)</f>
        <v>4327149</v>
      </c>
      <c r="H35" s="79"/>
      <c r="I35" s="79"/>
      <c r="J35" s="79">
        <v>2524.2886424731182</v>
      </c>
      <c r="K35" s="79">
        <v>1124.4495967741934</v>
      </c>
      <c r="L35" s="79">
        <f t="shared" si="5"/>
        <v>3648.7382392473119</v>
      </c>
    </row>
    <row r="36" spans="1:12" s="76" customFormat="1">
      <c r="A36" s="78"/>
      <c r="B36" s="78" t="s">
        <v>90</v>
      </c>
      <c r="C36" s="79"/>
      <c r="D36" s="79"/>
      <c r="E36" s="79"/>
      <c r="F36" s="79"/>
      <c r="G36" s="79">
        <f t="shared" si="4"/>
        <v>0</v>
      </c>
      <c r="H36" s="79"/>
      <c r="I36" s="79"/>
      <c r="J36" s="79"/>
      <c r="K36" s="79"/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/>
      <c r="F37" s="79"/>
      <c r="G37" s="79">
        <f t="shared" si="4"/>
        <v>0</v>
      </c>
      <c r="H37" s="79"/>
      <c r="I37" s="79"/>
      <c r="J37" s="79"/>
      <c r="K37" s="79"/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/>
      <c r="F38" s="79"/>
      <c r="G38" s="79">
        <f t="shared" si="4"/>
        <v>0</v>
      </c>
      <c r="H38" s="79"/>
      <c r="I38" s="79"/>
      <c r="J38" s="79"/>
      <c r="K38" s="79"/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/>
      <c r="F39" s="79"/>
      <c r="G39" s="79">
        <f t="shared" si="4"/>
        <v>0</v>
      </c>
      <c r="H39" s="79"/>
      <c r="I39" s="79"/>
      <c r="J39" s="79"/>
      <c r="K39" s="79"/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/>
      <c r="F40" s="79"/>
      <c r="G40" s="79">
        <v>0</v>
      </c>
      <c r="H40" s="79"/>
      <c r="I40" s="79"/>
      <c r="J40" s="79"/>
      <c r="K40" s="79"/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8332</v>
      </c>
      <c r="D41" s="41">
        <v>18103</v>
      </c>
      <c r="E41" s="41">
        <v>761359</v>
      </c>
      <c r="F41" s="41">
        <v>1176950</v>
      </c>
      <c r="G41" s="41">
        <f>SUM(C41:F41)</f>
        <v>1964744</v>
      </c>
      <c r="H41" s="32">
        <v>12.878763440860215</v>
      </c>
      <c r="I41" s="32">
        <v>27.981787634408601</v>
      </c>
      <c r="J41" s="32">
        <v>1176.8317876344086</v>
      </c>
      <c r="K41" s="32">
        <v>1819.2103494623655</v>
      </c>
      <c r="L41" s="32">
        <f t="shared" si="5"/>
        <v>3036.9026881720429</v>
      </c>
    </row>
    <row r="42" spans="1:12" s="76" customFormat="1">
      <c r="A42" s="78"/>
      <c r="B42" s="78" t="s">
        <v>94</v>
      </c>
      <c r="C42" s="79">
        <v>8332</v>
      </c>
      <c r="D42" s="79">
        <v>18103</v>
      </c>
      <c r="E42" s="79">
        <v>761359</v>
      </c>
      <c r="F42" s="79">
        <v>1176950</v>
      </c>
      <c r="G42" s="79">
        <f>C42+D42+E42+F42</f>
        <v>1964744</v>
      </c>
      <c r="H42" s="79"/>
      <c r="I42" s="79">
        <v>27.981787634408601</v>
      </c>
      <c r="J42" s="79">
        <v>1176.8317876344086</v>
      </c>
      <c r="K42" s="79">
        <v>1819.2103494623655</v>
      </c>
      <c r="L42" s="79">
        <f t="shared" si="5"/>
        <v>3024.0239247311829</v>
      </c>
    </row>
    <row r="43" spans="1:12" s="76" customFormat="1">
      <c r="A43" s="83">
        <v>12</v>
      </c>
      <c r="B43" s="84" t="s">
        <v>20</v>
      </c>
      <c r="C43" s="41">
        <v>6007131</v>
      </c>
      <c r="D43" s="41">
        <v>1319622</v>
      </c>
      <c r="E43" s="41">
        <v>20412315</v>
      </c>
      <c r="F43" s="41">
        <v>3668742</v>
      </c>
      <c r="G43" s="41">
        <f t="shared" ref="G43:G48" si="6">SUM(C43:F43)</f>
        <v>31407810</v>
      </c>
      <c r="H43" s="42">
        <v>9285.2159274193546</v>
      </c>
      <c r="I43" s="42">
        <v>2039.7383064516127</v>
      </c>
      <c r="J43" s="32">
        <v>31551.29334677419</v>
      </c>
      <c r="K43" s="32">
        <v>5670.7705645161286</v>
      </c>
      <c r="L43" s="32">
        <f t="shared" si="5"/>
        <v>48547.018145161281</v>
      </c>
    </row>
    <row r="44" spans="1:12" s="86" customFormat="1" ht="16.5" customHeight="1">
      <c r="A44" s="82"/>
      <c r="B44" s="82" t="s">
        <v>95</v>
      </c>
      <c r="C44" s="79">
        <v>6007131</v>
      </c>
      <c r="D44" s="79">
        <v>1319622</v>
      </c>
      <c r="E44" s="79">
        <v>20384057</v>
      </c>
      <c r="F44" s="79">
        <v>3660663</v>
      </c>
      <c r="G44" s="79">
        <f>G43-G45</f>
        <v>31371473</v>
      </c>
      <c r="H44" s="79">
        <v>9285.2159274193546</v>
      </c>
      <c r="I44" s="79">
        <v>2039.7383064516127</v>
      </c>
      <c r="J44" s="79">
        <v>31507.614986559136</v>
      </c>
      <c r="K44" s="79">
        <v>5658.2828629032256</v>
      </c>
      <c r="L44" s="79">
        <f t="shared" si="5"/>
        <v>48490.852083333324</v>
      </c>
    </row>
    <row r="45" spans="1:12" s="76" customFormat="1">
      <c r="A45" s="82"/>
      <c r="B45" s="82" t="s">
        <v>97</v>
      </c>
      <c r="C45" s="79"/>
      <c r="D45" s="79"/>
      <c r="E45" s="79">
        <v>28258</v>
      </c>
      <c r="F45" s="79">
        <v>8079</v>
      </c>
      <c r="G45" s="79">
        <f t="shared" si="6"/>
        <v>36337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60715</v>
      </c>
      <c r="G46" s="87">
        <f t="shared" si="6"/>
        <v>60715</v>
      </c>
      <c r="H46" s="88" t="s">
        <v>203</v>
      </c>
      <c r="I46" s="88" t="s">
        <v>203</v>
      </c>
      <c r="J46" s="88" t="s">
        <v>203</v>
      </c>
      <c r="K46" s="88">
        <v>93.84711021505376</v>
      </c>
      <c r="L46" s="88">
        <f>H46+I46+J46+K46</f>
        <v>93.84711021505376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60715</v>
      </c>
      <c r="G47" s="79">
        <f>G46</f>
        <v>60715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771366</v>
      </c>
      <c r="F48" s="41">
        <v>516995</v>
      </c>
      <c r="G48" s="41">
        <f t="shared" si="6"/>
        <v>1288361</v>
      </c>
      <c r="H48" s="42" t="s">
        <v>203</v>
      </c>
      <c r="I48" s="42" t="s">
        <v>203</v>
      </c>
      <c r="J48" s="32">
        <v>1192.2995967741933</v>
      </c>
      <c r="K48" s="32">
        <v>799.11861559139777</v>
      </c>
      <c r="L48" s="32">
        <f>H48+I48+J48+K48</f>
        <v>1991.418212365591</v>
      </c>
    </row>
    <row r="49" spans="1:12" s="76" customFormat="1">
      <c r="A49" s="82"/>
      <c r="B49" s="82" t="s">
        <v>98</v>
      </c>
      <c r="C49" s="79"/>
      <c r="D49" s="79"/>
      <c r="E49" s="79">
        <v>771366</v>
      </c>
      <c r="F49" s="79">
        <v>516995</v>
      </c>
      <c r="G49" s="79">
        <f t="shared" ref="G49" si="7">G48</f>
        <v>1288361</v>
      </c>
      <c r="H49" s="79"/>
      <c r="I49" s="79"/>
      <c r="J49" s="79">
        <v>1192.2995967741933</v>
      </c>
      <c r="K49" s="79">
        <v>799.11861559139777</v>
      </c>
      <c r="L49" s="79">
        <f t="shared" si="5"/>
        <v>1991.418212365591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1735796</v>
      </c>
      <c r="F50" s="41">
        <v>396315</v>
      </c>
      <c r="G50" s="41">
        <f t="shared" ref="G50:G57" si="8">SUM(C50:F50)</f>
        <v>2132111</v>
      </c>
      <c r="H50" s="32" t="s">
        <v>203</v>
      </c>
      <c r="I50" s="32" t="s">
        <v>203</v>
      </c>
      <c r="J50" s="32">
        <v>2683.018010752688</v>
      </c>
      <c r="K50" s="32">
        <v>612.58366935483855</v>
      </c>
      <c r="L50" s="32">
        <f>H50+I50+J50+K50</f>
        <v>3295.6016801075266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694317</v>
      </c>
      <c r="F51" s="79">
        <v>11889</v>
      </c>
      <c r="G51" s="79">
        <f t="shared" si="8"/>
        <v>706206</v>
      </c>
      <c r="H51" s="79"/>
      <c r="I51" s="79"/>
      <c r="J51" s="79">
        <v>1073.2050403225805</v>
      </c>
      <c r="K51" s="79">
        <v>18.376814516129031</v>
      </c>
      <c r="L51" s="79">
        <f t="shared" si="5"/>
        <v>1091.5818548387097</v>
      </c>
    </row>
    <row r="52" spans="1:12" s="76" customFormat="1">
      <c r="A52" s="82"/>
      <c r="B52" s="82" t="s">
        <v>99</v>
      </c>
      <c r="C52" s="79"/>
      <c r="D52" s="79"/>
      <c r="E52" s="79">
        <v>173580</v>
      </c>
      <c r="F52" s="79">
        <v>277421</v>
      </c>
      <c r="G52" s="79">
        <f t="shared" si="8"/>
        <v>451001</v>
      </c>
      <c r="H52" s="79"/>
      <c r="I52" s="79"/>
      <c r="J52" s="79">
        <v>268</v>
      </c>
      <c r="K52" s="79">
        <v>429.20685483870955</v>
      </c>
      <c r="L52" s="79">
        <f t="shared" si="5"/>
        <v>697.20685483870955</v>
      </c>
    </row>
    <row r="53" spans="1:12" s="76" customFormat="1">
      <c r="A53" s="82"/>
      <c r="B53" s="82" t="s">
        <v>103</v>
      </c>
      <c r="C53" s="79"/>
      <c r="D53" s="79"/>
      <c r="E53" s="79">
        <v>138864</v>
      </c>
      <c r="F53" s="79">
        <v>107005</v>
      </c>
      <c r="G53" s="79">
        <f t="shared" si="8"/>
        <v>245869</v>
      </c>
      <c r="H53" s="79"/>
      <c r="I53" s="79"/>
      <c r="J53" s="79">
        <v>215</v>
      </c>
      <c r="K53" s="79">
        <v>165</v>
      </c>
      <c r="L53" s="79">
        <f t="shared" si="5"/>
        <v>380</v>
      </c>
    </row>
    <row r="54" spans="1:12" s="76" customFormat="1">
      <c r="A54" s="82"/>
      <c r="B54" s="82" t="s">
        <v>100</v>
      </c>
      <c r="C54" s="79"/>
      <c r="D54" s="79"/>
      <c r="E54" s="79">
        <v>520739</v>
      </c>
      <c r="F54" s="79">
        <v>0</v>
      </c>
      <c r="G54" s="79">
        <f t="shared" si="8"/>
        <v>520739</v>
      </c>
      <c r="H54" s="79"/>
      <c r="I54" s="79"/>
      <c r="J54" s="79">
        <v>805</v>
      </c>
      <c r="K54" s="79">
        <v>0</v>
      </c>
      <c r="L54" s="79">
        <f t="shared" si="5"/>
        <v>805</v>
      </c>
    </row>
    <row r="55" spans="1:12" s="76" customFormat="1">
      <c r="A55" s="82"/>
      <c r="B55" s="82" t="s">
        <v>104</v>
      </c>
      <c r="C55" s="79"/>
      <c r="D55" s="79"/>
      <c r="E55" s="79">
        <v>86790</v>
      </c>
      <c r="F55" s="79">
        <v>0</v>
      </c>
      <c r="G55" s="79">
        <f t="shared" si="8"/>
        <v>86790</v>
      </c>
      <c r="H55" s="79"/>
      <c r="I55" s="79"/>
      <c r="J55" s="79">
        <v>134</v>
      </c>
      <c r="K55" s="79">
        <v>0</v>
      </c>
      <c r="L55" s="79">
        <f t="shared" si="5"/>
        <v>134</v>
      </c>
    </row>
    <row r="56" spans="1:12" s="76" customFormat="1">
      <c r="A56" s="82"/>
      <c r="B56" s="82" t="s">
        <v>101</v>
      </c>
      <c r="C56" s="79"/>
      <c r="D56" s="79"/>
      <c r="E56" s="79">
        <v>121506</v>
      </c>
      <c r="F56" s="79">
        <v>0</v>
      </c>
      <c r="G56" s="79">
        <f t="shared" si="8"/>
        <v>121506</v>
      </c>
      <c r="H56" s="79"/>
      <c r="I56" s="79"/>
      <c r="J56" s="79">
        <v>188</v>
      </c>
      <c r="K56" s="79">
        <v>0</v>
      </c>
      <c r="L56" s="79">
        <f t="shared" si="5"/>
        <v>188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121929</v>
      </c>
      <c r="F57" s="55">
        <v>310337</v>
      </c>
      <c r="G57" s="55">
        <f t="shared" si="8"/>
        <v>432266</v>
      </c>
      <c r="H57" s="26" t="s">
        <v>203</v>
      </c>
      <c r="I57" s="26" t="s">
        <v>203</v>
      </c>
      <c r="J57" s="26">
        <v>188.46552419354836</v>
      </c>
      <c r="K57" s="26">
        <v>479.68756720430105</v>
      </c>
      <c r="L57" s="44">
        <f>H57+I57+J57+K57</f>
        <v>668.15309139784938</v>
      </c>
    </row>
    <row r="58" spans="1:12" s="76" customFormat="1">
      <c r="A58" s="82"/>
      <c r="B58" s="82" t="s">
        <v>105</v>
      </c>
      <c r="C58" s="79"/>
      <c r="D58" s="79"/>
      <c r="E58" s="79">
        <v>121929</v>
      </c>
      <c r="F58" s="79">
        <v>310337</v>
      </c>
      <c r="G58" s="79">
        <f>G57</f>
        <v>432266</v>
      </c>
      <c r="H58" s="79"/>
      <c r="I58" s="79"/>
      <c r="J58" s="79">
        <v>188.46552419354836</v>
      </c>
      <c r="K58" s="79">
        <v>479.68756720430105</v>
      </c>
      <c r="L58" s="79">
        <f t="shared" si="5"/>
        <v>668.15309139784938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590243</v>
      </c>
      <c r="F59" s="41">
        <v>295923</v>
      </c>
      <c r="G59" s="41">
        <f>SUM(C59:F59)</f>
        <v>886166</v>
      </c>
      <c r="H59" s="32" t="s">
        <v>203</v>
      </c>
      <c r="I59" s="32" t="s">
        <v>203</v>
      </c>
      <c r="J59" s="32">
        <v>912.33797043010748</v>
      </c>
      <c r="K59" s="32">
        <v>457.40786290322575</v>
      </c>
      <c r="L59" s="32">
        <f>H59+I59+J59+K59</f>
        <v>1369.7458333333332</v>
      </c>
    </row>
    <row r="60" spans="1:12" s="76" customFormat="1">
      <c r="A60" s="82"/>
      <c r="B60" s="78" t="s">
        <v>106</v>
      </c>
      <c r="C60" s="79"/>
      <c r="D60" s="79"/>
      <c r="E60" s="79">
        <v>590243</v>
      </c>
      <c r="F60" s="79">
        <v>295923</v>
      </c>
      <c r="G60" s="79">
        <f>G59</f>
        <v>886166</v>
      </c>
      <c r="H60" s="79"/>
      <c r="I60" s="79"/>
      <c r="J60" s="79">
        <v>912.33797043010748</v>
      </c>
      <c r="K60" s="79">
        <v>457.40786290322575</v>
      </c>
      <c r="L60" s="79">
        <f t="shared" si="5"/>
        <v>1369.7458333333332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563814</v>
      </c>
      <c r="F61" s="41">
        <v>519737</v>
      </c>
      <c r="G61" s="41">
        <f>SUM(C61:F61)</f>
        <v>1083551</v>
      </c>
      <c r="H61" s="32" t="s">
        <v>203</v>
      </c>
      <c r="I61" s="32" t="s">
        <v>203</v>
      </c>
      <c r="J61" s="32">
        <v>871.48669354838705</v>
      </c>
      <c r="K61" s="32">
        <v>803.35692204301074</v>
      </c>
      <c r="L61" s="32">
        <f>H61+I61+J61+K61</f>
        <v>1674.8436155913978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563814</v>
      </c>
      <c r="F62" s="79">
        <v>519737</v>
      </c>
      <c r="G62" s="79">
        <f>G61</f>
        <v>1083551</v>
      </c>
      <c r="H62" s="79"/>
      <c r="I62" s="79"/>
      <c r="J62" s="79">
        <v>871.48669354838705</v>
      </c>
      <c r="K62" s="79">
        <v>803.35692204301074</v>
      </c>
      <c r="L62" s="79">
        <f t="shared" si="5"/>
        <v>1674.8436155913978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2202273</v>
      </c>
      <c r="F63" s="41">
        <v>2172488</v>
      </c>
      <c r="G63" s="41">
        <f>SUM(C63:F63)</f>
        <v>4374761</v>
      </c>
      <c r="H63" s="32" t="s">
        <v>203</v>
      </c>
      <c r="I63" s="32" t="s">
        <v>203</v>
      </c>
      <c r="J63" s="32">
        <v>3404.0510080645158</v>
      </c>
      <c r="K63" s="32">
        <v>3358.0123655913976</v>
      </c>
      <c r="L63" s="32">
        <f>H63+I63+J63+K63</f>
        <v>6762.0633736559139</v>
      </c>
    </row>
    <row r="64" spans="1:12" s="76" customFormat="1">
      <c r="A64" s="89"/>
      <c r="B64" s="89" t="s">
        <v>108</v>
      </c>
      <c r="C64" s="79"/>
      <c r="D64" s="79"/>
      <c r="E64" s="79">
        <v>424598</v>
      </c>
      <c r="F64" s="79">
        <v>418856</v>
      </c>
      <c r="G64" s="85">
        <f>SUM(C64:F64)</f>
        <v>843454</v>
      </c>
      <c r="H64" s="85"/>
      <c r="I64" s="85"/>
      <c r="J64" s="85">
        <v>656.30067204301076</v>
      </c>
      <c r="K64" s="85">
        <v>647.42526881720426</v>
      </c>
      <c r="L64" s="85">
        <f t="shared" si="5"/>
        <v>1303.7259408602149</v>
      </c>
    </row>
    <row r="65" spans="1:13" s="76" customFormat="1">
      <c r="A65" s="89"/>
      <c r="B65" s="89" t="s">
        <v>109</v>
      </c>
      <c r="C65" s="79"/>
      <c r="D65" s="79"/>
      <c r="E65" s="79">
        <v>927157</v>
      </c>
      <c r="F65" s="79">
        <v>914617</v>
      </c>
      <c r="G65" s="85">
        <f>SUM(C65:F65)</f>
        <v>1841774</v>
      </c>
      <c r="H65" s="85"/>
      <c r="I65" s="85"/>
      <c r="J65" s="85">
        <v>1433.105577956989</v>
      </c>
      <c r="K65" s="85">
        <v>1413.7225134408602</v>
      </c>
      <c r="L65" s="85">
        <f t="shared" si="5"/>
        <v>2846.8280913978492</v>
      </c>
    </row>
    <row r="66" spans="1:13" s="90" customFormat="1">
      <c r="A66" s="89"/>
      <c r="B66" s="89" t="s">
        <v>110</v>
      </c>
      <c r="C66" s="79"/>
      <c r="D66" s="79"/>
      <c r="E66" s="79">
        <v>850518</v>
      </c>
      <c r="F66" s="79">
        <v>839015</v>
      </c>
      <c r="G66" s="85">
        <f>SUM(C66:F66)</f>
        <v>1689533</v>
      </c>
      <c r="H66" s="85"/>
      <c r="I66" s="85"/>
      <c r="J66" s="85">
        <v>1314.6447580645161</v>
      </c>
      <c r="K66" s="85">
        <v>1296.8645833333333</v>
      </c>
      <c r="L66" s="85">
        <f t="shared" si="5"/>
        <v>2611.5093413978493</v>
      </c>
      <c r="M66" s="76"/>
    </row>
    <row r="67" spans="1:13" s="90" customFormat="1">
      <c r="A67" s="83">
        <v>20</v>
      </c>
      <c r="B67" s="84" t="s">
        <v>27</v>
      </c>
      <c r="C67" s="41">
        <v>192222</v>
      </c>
      <c r="D67" s="41">
        <v>6751</v>
      </c>
      <c r="E67" s="41">
        <v>510948</v>
      </c>
      <c r="F67" s="41">
        <v>572297</v>
      </c>
      <c r="G67" s="41">
        <f>SUM(C67:F67)</f>
        <v>1282218</v>
      </c>
      <c r="H67" s="32">
        <v>297.11733870967743</v>
      </c>
      <c r="I67" s="32">
        <v>10.435013440860214</v>
      </c>
      <c r="J67" s="32">
        <v>789.77177419354837</v>
      </c>
      <c r="K67" s="32">
        <v>884.59885752688172</v>
      </c>
      <c r="L67" s="32">
        <f>H67+I67+J67+K67</f>
        <v>1981.9229838709675</v>
      </c>
      <c r="M67" s="76"/>
    </row>
    <row r="68" spans="1:13" s="90" customFormat="1" ht="31.5" customHeight="1">
      <c r="A68" s="89"/>
      <c r="B68" s="89" t="s">
        <v>111</v>
      </c>
      <c r="C68" s="79">
        <v>192222</v>
      </c>
      <c r="D68" s="79">
        <v>6751</v>
      </c>
      <c r="E68" s="79">
        <v>510948</v>
      </c>
      <c r="F68" s="79">
        <v>572297</v>
      </c>
      <c r="G68" s="79">
        <f t="shared" ref="G68" si="9">G67</f>
        <v>1282218</v>
      </c>
      <c r="H68" s="79">
        <v>297.11733870967743</v>
      </c>
      <c r="I68" s="79">
        <v>10.435013440860214</v>
      </c>
      <c r="J68" s="79">
        <v>789.77177419354837</v>
      </c>
      <c r="K68" s="79">
        <v>884.59885752688172</v>
      </c>
      <c r="L68" s="79">
        <f t="shared" si="5"/>
        <v>1981.9229838709675</v>
      </c>
      <c r="M68" s="76"/>
    </row>
    <row r="69" spans="1:13" s="90" customFormat="1">
      <c r="A69" s="83">
        <v>21</v>
      </c>
      <c r="B69" s="84" t="s">
        <v>28</v>
      </c>
      <c r="C69" s="41">
        <v>10219</v>
      </c>
      <c r="D69" s="41">
        <v>0</v>
      </c>
      <c r="E69" s="41">
        <v>4641178</v>
      </c>
      <c r="F69" s="41">
        <v>2657435</v>
      </c>
      <c r="G69" s="41">
        <f>SUM(C69:F69)</f>
        <v>7308832</v>
      </c>
      <c r="H69" s="32">
        <v>15.795497311827955</v>
      </c>
      <c r="I69" s="32" t="s">
        <v>203</v>
      </c>
      <c r="J69" s="32">
        <v>7173.8638440860213</v>
      </c>
      <c r="K69" s="32">
        <v>4107.5944220430101</v>
      </c>
      <c r="L69" s="32">
        <f>H69+I69+J69+K69</f>
        <v>11297.253763440858</v>
      </c>
    </row>
    <row r="70" spans="1:13" s="90" customFormat="1">
      <c r="A70" s="89"/>
      <c r="B70" s="89" t="s">
        <v>112</v>
      </c>
      <c r="C70" s="79"/>
      <c r="D70" s="79"/>
      <c r="E70" s="79">
        <v>4641178</v>
      </c>
      <c r="F70" s="79">
        <v>2646805.2599999998</v>
      </c>
      <c r="G70" s="85">
        <f>F70+E70</f>
        <v>7287983.2599999998</v>
      </c>
      <c r="H70" s="85"/>
      <c r="I70" s="85"/>
      <c r="J70" s="85">
        <v>7173.8638440860213</v>
      </c>
      <c r="K70" s="85">
        <v>4107.5944220430101</v>
      </c>
      <c r="L70" s="85">
        <f t="shared" si="5"/>
        <v>11281.458266129031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10629.74</v>
      </c>
      <c r="G71" s="85">
        <f>F71+E71</f>
        <v>10629.74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424770</v>
      </c>
      <c r="E72" s="41">
        <v>562984</v>
      </c>
      <c r="F72" s="41">
        <v>379814</v>
      </c>
      <c r="G72" s="41">
        <f>SUM(C72:F72)</f>
        <v>1367568</v>
      </c>
      <c r="H72" s="32" t="s">
        <v>203</v>
      </c>
      <c r="I72" s="32">
        <v>656.5665322580644</v>
      </c>
      <c r="J72" s="32">
        <v>870.20376344086026</v>
      </c>
      <c r="K72" s="32">
        <v>587.07809139784945</v>
      </c>
      <c r="L72" s="32">
        <f>H72+I72+J72+K72</f>
        <v>2113.8483870967739</v>
      </c>
    </row>
    <row r="73" spans="1:13" s="90" customFormat="1">
      <c r="A73" s="89"/>
      <c r="B73" s="89" t="s">
        <v>114</v>
      </c>
      <c r="C73" s="79"/>
      <c r="D73" s="79"/>
      <c r="E73" s="79">
        <v>562984</v>
      </c>
      <c r="F73" s="79">
        <v>167118.16</v>
      </c>
      <c r="G73" s="85">
        <f>E73+F73</f>
        <v>730102.16</v>
      </c>
      <c r="H73" s="85"/>
      <c r="I73" s="85"/>
      <c r="J73" s="85">
        <v>870.20376344086026</v>
      </c>
      <c r="K73" s="85">
        <v>258.31436021505374</v>
      </c>
      <c r="L73" s="85">
        <f t="shared" si="5"/>
        <v>1128.518123655914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212695.84000000003</v>
      </c>
      <c r="G74" s="85">
        <f>E74+F74</f>
        <v>212695.84000000003</v>
      </c>
      <c r="H74" s="85"/>
      <c r="I74" s="85"/>
      <c r="J74" s="85"/>
      <c r="K74" s="85">
        <v>328.76373118279571</v>
      </c>
      <c r="L74" s="85">
        <f t="shared" si="5"/>
        <v>328.76373118279571</v>
      </c>
    </row>
    <row r="75" spans="1:13" s="90" customFormat="1">
      <c r="A75" s="80">
        <v>23</v>
      </c>
      <c r="B75" s="81" t="s">
        <v>30</v>
      </c>
      <c r="C75" s="55">
        <v>46730</v>
      </c>
      <c r="D75" s="55">
        <v>0</v>
      </c>
      <c r="E75" s="55">
        <v>2078550</v>
      </c>
      <c r="F75" s="55">
        <v>652673</v>
      </c>
      <c r="G75" s="55">
        <f>SUM(C75:F75)</f>
        <v>2777953</v>
      </c>
      <c r="H75" s="26">
        <v>72.230510752688176</v>
      </c>
      <c r="I75" s="26" t="s">
        <v>203</v>
      </c>
      <c r="J75" s="26">
        <v>3212.8124999999995</v>
      </c>
      <c r="K75" s="26">
        <v>1008.8359543010752</v>
      </c>
      <c r="L75" s="26">
        <f>H75+I75+J75+K75</f>
        <v>4293.8789650537628</v>
      </c>
    </row>
    <row r="76" spans="1:13" s="90" customFormat="1">
      <c r="A76" s="89"/>
      <c r="B76" s="89" t="s">
        <v>115</v>
      </c>
      <c r="C76" s="79">
        <v>46730</v>
      </c>
      <c r="D76" s="79">
        <v>0</v>
      </c>
      <c r="E76" s="79">
        <v>2078550</v>
      </c>
      <c r="F76" s="79">
        <v>652673</v>
      </c>
      <c r="G76" s="85">
        <f>F76+E76+C76</f>
        <v>2777953</v>
      </c>
      <c r="H76" s="85">
        <v>72.230510752688176</v>
      </c>
      <c r="I76" s="85"/>
      <c r="J76" s="85">
        <v>3212.8124999999995</v>
      </c>
      <c r="K76" s="85">
        <v>1008.8359543010752</v>
      </c>
      <c r="L76" s="85">
        <f>L75</f>
        <v>4293.8789650537628</v>
      </c>
    </row>
    <row r="77" spans="1:13" s="90" customFormat="1">
      <c r="A77" s="83">
        <v>24</v>
      </c>
      <c r="B77" s="84" t="s">
        <v>31</v>
      </c>
      <c r="C77" s="41">
        <v>809403</v>
      </c>
      <c r="D77" s="41">
        <v>5168</v>
      </c>
      <c r="E77" s="41">
        <v>436776</v>
      </c>
      <c r="F77" s="41">
        <v>424528</v>
      </c>
      <c r="G77" s="41">
        <f>SUM(C77:F77)</f>
        <v>1675875</v>
      </c>
      <c r="H77" s="32">
        <v>1251.0933467741934</v>
      </c>
      <c r="I77" s="32">
        <v>7.9881720430107519</v>
      </c>
      <c r="J77" s="32">
        <v>675.1241935483871</v>
      </c>
      <c r="K77" s="32">
        <v>656.19247311827951</v>
      </c>
      <c r="L77" s="32">
        <f>H77+I77+J77+K77</f>
        <v>2590.3981854838707</v>
      </c>
    </row>
    <row r="78" spans="1:13" s="90" customFormat="1">
      <c r="A78" s="89"/>
      <c r="B78" s="89" t="s">
        <v>116</v>
      </c>
      <c r="C78" s="79">
        <v>809403</v>
      </c>
      <c r="D78" s="79">
        <v>5168</v>
      </c>
      <c r="E78" s="79">
        <v>78619.679999999993</v>
      </c>
      <c r="F78" s="79">
        <v>36509.407999999996</v>
      </c>
      <c r="G78" s="85">
        <f>C78+D78+E78+F78</f>
        <v>929700.08799999999</v>
      </c>
      <c r="H78" s="85">
        <v>1251.0933467741934</v>
      </c>
      <c r="I78" s="85">
        <v>7.9881720430107519</v>
      </c>
      <c r="J78" s="85">
        <v>121.52235483870965</v>
      </c>
      <c r="K78" s="85">
        <v>56.432552688172031</v>
      </c>
      <c r="L78" s="85">
        <f>SUM(H78:K78)</f>
        <v>1437.0364263440858</v>
      </c>
    </row>
    <row r="79" spans="1:13" s="90" customFormat="1">
      <c r="A79" s="89"/>
      <c r="B79" s="89" t="s">
        <v>117</v>
      </c>
      <c r="C79" s="79"/>
      <c r="D79" s="79"/>
      <c r="E79" s="79">
        <v>358156.32</v>
      </c>
      <c r="F79" s="79">
        <v>388018.592</v>
      </c>
      <c r="G79" s="85">
        <f>C79+D79+E79+F79</f>
        <v>746174.91200000001</v>
      </c>
      <c r="H79" s="85"/>
      <c r="I79" s="85"/>
      <c r="J79" s="85">
        <v>553.60183870967739</v>
      </c>
      <c r="K79" s="85">
        <v>599.75992043010751</v>
      </c>
      <c r="L79" s="85">
        <f>SUM(H79:K79)</f>
        <v>1153.3617591397849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312354</v>
      </c>
      <c r="F80" s="41">
        <v>354125</v>
      </c>
      <c r="G80" s="41">
        <f>SUM(C80:F80)</f>
        <v>666479</v>
      </c>
      <c r="H80" s="32" t="s">
        <v>203</v>
      </c>
      <c r="I80" s="32" t="s">
        <v>203</v>
      </c>
      <c r="J80" s="32">
        <v>482.80524193548382</v>
      </c>
      <c r="K80" s="32">
        <v>547.37063172043008</v>
      </c>
      <c r="L80" s="32">
        <f t="shared" ref="L80:L95" si="10">H80+I80+J80+K80</f>
        <v>1030.1758736559138</v>
      </c>
    </row>
    <row r="81" spans="1:12" s="90" customFormat="1">
      <c r="A81" s="89"/>
      <c r="B81" s="89" t="s">
        <v>118</v>
      </c>
      <c r="C81" s="79"/>
      <c r="D81" s="79"/>
      <c r="E81" s="79">
        <v>312354</v>
      </c>
      <c r="F81" s="79">
        <v>354125</v>
      </c>
      <c r="G81" s="79">
        <f>SUM(C81:F81)</f>
        <v>666479</v>
      </c>
      <c r="H81" s="85"/>
      <c r="I81" s="85"/>
      <c r="J81" s="85">
        <v>482.80524193548382</v>
      </c>
      <c r="K81" s="85">
        <v>547.37063172043008</v>
      </c>
      <c r="L81" s="85">
        <f t="shared" si="10"/>
        <v>1030.1758736559138</v>
      </c>
    </row>
    <row r="82" spans="1:12" s="90" customFormat="1">
      <c r="A82" s="83">
        <v>26</v>
      </c>
      <c r="B82" s="84" t="s">
        <v>33</v>
      </c>
      <c r="C82" s="41">
        <v>286000</v>
      </c>
      <c r="D82" s="41">
        <v>0</v>
      </c>
      <c r="E82" s="41">
        <v>1622916</v>
      </c>
      <c r="F82" s="41">
        <v>740689</v>
      </c>
      <c r="G82" s="41">
        <f t="shared" ref="G82:G89" si="11">SUM(C82:F82)</f>
        <v>2649605</v>
      </c>
      <c r="H82" s="32">
        <v>442.06989247311827</v>
      </c>
      <c r="I82" s="32" t="s">
        <v>203</v>
      </c>
      <c r="J82" s="32">
        <v>2508.5395161290321</v>
      </c>
      <c r="K82" s="32">
        <v>1144.8821908602149</v>
      </c>
      <c r="L82" s="32">
        <f t="shared" si="10"/>
        <v>4095.4915994623652</v>
      </c>
    </row>
    <row r="83" spans="1:12" s="90" customFormat="1">
      <c r="A83" s="89"/>
      <c r="B83" s="89" t="s">
        <v>119</v>
      </c>
      <c r="C83" s="79">
        <v>286000</v>
      </c>
      <c r="D83" s="79"/>
      <c r="E83" s="79">
        <v>296994</v>
      </c>
      <c r="F83" s="79">
        <v>379233</v>
      </c>
      <c r="G83" s="85">
        <f t="shared" si="11"/>
        <v>962227</v>
      </c>
      <c r="H83" s="85">
        <v>442.06989247311827</v>
      </c>
      <c r="I83" s="85"/>
      <c r="J83" s="85">
        <v>459.06330645161285</v>
      </c>
      <c r="K83" s="85">
        <v>586.18004032258068</v>
      </c>
      <c r="L83" s="85">
        <f t="shared" si="10"/>
        <v>1487.3132392473117</v>
      </c>
    </row>
    <row r="84" spans="1:12" s="90" customFormat="1">
      <c r="A84" s="89"/>
      <c r="B84" s="89" t="s">
        <v>120</v>
      </c>
      <c r="C84" s="79"/>
      <c r="D84" s="79"/>
      <c r="E84" s="79">
        <v>946159</v>
      </c>
      <c r="F84" s="79">
        <v>361456</v>
      </c>
      <c r="G84" s="85">
        <f t="shared" si="11"/>
        <v>1307615</v>
      </c>
      <c r="H84" s="85"/>
      <c r="I84" s="85"/>
      <c r="J84" s="85">
        <v>1462.476948924731</v>
      </c>
      <c r="K84" s="85">
        <v>558.70215053763434</v>
      </c>
      <c r="L84" s="85">
        <f t="shared" si="10"/>
        <v>2021.1790994623652</v>
      </c>
    </row>
    <row r="85" spans="1:12" s="90" customFormat="1">
      <c r="A85" s="89"/>
      <c r="B85" s="89" t="s">
        <v>122</v>
      </c>
      <c r="C85" s="79"/>
      <c r="D85" s="79"/>
      <c r="E85" s="79">
        <v>19475</v>
      </c>
      <c r="F85" s="79"/>
      <c r="G85" s="85">
        <f t="shared" si="11"/>
        <v>19475</v>
      </c>
      <c r="H85" s="85"/>
      <c r="I85" s="85"/>
      <c r="J85" s="85">
        <v>30.102486559139781</v>
      </c>
      <c r="K85" s="85"/>
      <c r="L85" s="85">
        <f t="shared" si="10"/>
        <v>30.102486559139781</v>
      </c>
    </row>
    <row r="86" spans="1:12" s="90" customFormat="1">
      <c r="A86" s="89"/>
      <c r="B86" s="89" t="s">
        <v>121</v>
      </c>
      <c r="C86" s="79"/>
      <c r="D86" s="79"/>
      <c r="E86" s="79">
        <v>350550</v>
      </c>
      <c r="F86" s="79"/>
      <c r="G86" s="85">
        <f t="shared" si="11"/>
        <v>350550</v>
      </c>
      <c r="H86" s="85"/>
      <c r="I86" s="85"/>
      <c r="J86" s="85">
        <v>541.8447580645161</v>
      </c>
      <c r="K86" s="85"/>
      <c r="L86" s="85">
        <f t="shared" si="10"/>
        <v>541.8447580645161</v>
      </c>
    </row>
    <row r="87" spans="1:12" s="90" customFormat="1">
      <c r="A87" s="89"/>
      <c r="B87" s="89" t="s">
        <v>123</v>
      </c>
      <c r="C87" s="79"/>
      <c r="D87" s="79"/>
      <c r="E87" s="79">
        <v>8115</v>
      </c>
      <c r="F87" s="79"/>
      <c r="G87" s="85">
        <f t="shared" si="11"/>
        <v>8115</v>
      </c>
      <c r="H87" s="85"/>
      <c r="I87" s="85"/>
      <c r="J87" s="85">
        <v>12.543346774193548</v>
      </c>
      <c r="K87" s="85"/>
      <c r="L87" s="85">
        <f t="shared" si="10"/>
        <v>12.543346774193548</v>
      </c>
    </row>
    <row r="88" spans="1:12" s="90" customFormat="1">
      <c r="A88" s="89"/>
      <c r="B88" s="89" t="s">
        <v>206</v>
      </c>
      <c r="C88" s="79"/>
      <c r="D88" s="79"/>
      <c r="E88" s="79">
        <v>1623</v>
      </c>
      <c r="F88" s="79"/>
      <c r="G88" s="85"/>
      <c r="H88" s="85"/>
      <c r="I88" s="85"/>
      <c r="J88" s="85">
        <v>2.5086693548387098</v>
      </c>
      <c r="K88" s="85"/>
      <c r="L88" s="85">
        <f t="shared" si="10"/>
        <v>2.5086693548387098</v>
      </c>
    </row>
    <row r="89" spans="1:12" s="90" customFormat="1">
      <c r="A89" s="83">
        <v>27</v>
      </c>
      <c r="B89" s="84" t="s">
        <v>34</v>
      </c>
      <c r="C89" s="41">
        <v>402475</v>
      </c>
      <c r="D89" s="41">
        <v>0</v>
      </c>
      <c r="E89" s="41">
        <v>2072632</v>
      </c>
      <c r="F89" s="41">
        <v>691778</v>
      </c>
      <c r="G89" s="41">
        <f t="shared" si="11"/>
        <v>3166885</v>
      </c>
      <c r="H89" s="32">
        <v>622.10517473118284</v>
      </c>
      <c r="I89" s="32" t="s">
        <v>203</v>
      </c>
      <c r="J89" s="32">
        <v>3203.6650537634409</v>
      </c>
      <c r="K89" s="32">
        <v>1069.2805107526881</v>
      </c>
      <c r="L89" s="32">
        <f t="shared" si="10"/>
        <v>4895.0507392473119</v>
      </c>
    </row>
    <row r="90" spans="1:12" s="90" customFormat="1">
      <c r="A90" s="89"/>
      <c r="B90" s="89" t="s">
        <v>124</v>
      </c>
      <c r="C90" s="79"/>
      <c r="D90" s="79"/>
      <c r="E90" s="79">
        <v>1040876</v>
      </c>
      <c r="F90" s="79">
        <v>449794</v>
      </c>
      <c r="G90" s="85">
        <f t="shared" ref="G90:G96" si="12">SUM(C90:F90)</f>
        <v>1490670</v>
      </c>
      <c r="H90" s="85"/>
      <c r="I90" s="85"/>
      <c r="J90" s="85">
        <v>1608.8809139784944</v>
      </c>
      <c r="K90" s="85">
        <v>695.24610215053747</v>
      </c>
      <c r="L90" s="85">
        <f t="shared" si="10"/>
        <v>2304.1270161290317</v>
      </c>
    </row>
    <row r="91" spans="1:12" s="90" customFormat="1">
      <c r="A91" s="89"/>
      <c r="B91" s="89" t="s">
        <v>127</v>
      </c>
      <c r="C91" s="79"/>
      <c r="D91" s="79"/>
      <c r="E91" s="79">
        <v>709876</v>
      </c>
      <c r="F91" s="79">
        <v>188164</v>
      </c>
      <c r="G91" s="85">
        <f t="shared" si="12"/>
        <v>898040</v>
      </c>
      <c r="H91" s="85"/>
      <c r="I91" s="85"/>
      <c r="J91" s="85">
        <v>1097.254569892473</v>
      </c>
      <c r="K91" s="85">
        <v>290.84489247311825</v>
      </c>
      <c r="L91" s="85">
        <f t="shared" si="10"/>
        <v>1388.0994623655913</v>
      </c>
    </row>
    <row r="92" spans="1:12" s="90" customFormat="1">
      <c r="A92" s="89"/>
      <c r="B92" s="89" t="s">
        <v>125</v>
      </c>
      <c r="C92" s="79"/>
      <c r="D92" s="79"/>
      <c r="E92" s="79">
        <v>217212</v>
      </c>
      <c r="F92" s="79">
        <v>1937</v>
      </c>
      <c r="G92" s="85">
        <f t="shared" si="12"/>
        <v>219149</v>
      </c>
      <c r="H92" s="85"/>
      <c r="I92" s="85"/>
      <c r="J92" s="85">
        <v>335.74435483870963</v>
      </c>
      <c r="K92" s="85">
        <v>2.9940188172043007</v>
      </c>
      <c r="L92" s="85">
        <f t="shared" si="10"/>
        <v>338.7383736559139</v>
      </c>
    </row>
    <row r="93" spans="1:12" s="90" customFormat="1">
      <c r="A93" s="89"/>
      <c r="B93" s="89" t="s">
        <v>126</v>
      </c>
      <c r="C93" s="79"/>
      <c r="D93" s="79"/>
      <c r="E93" s="79">
        <v>18032</v>
      </c>
      <c r="F93" s="79"/>
      <c r="G93" s="85">
        <f t="shared" si="12"/>
        <v>18032</v>
      </c>
      <c r="H93" s="85"/>
      <c r="I93" s="85"/>
      <c r="J93" s="85">
        <v>27.872043010752687</v>
      </c>
      <c r="K93" s="85"/>
      <c r="L93" s="85">
        <f t="shared" si="10"/>
        <v>27.872043010752687</v>
      </c>
    </row>
    <row r="94" spans="1:12" s="90" customFormat="1">
      <c r="A94" s="89"/>
      <c r="B94" s="89" t="s">
        <v>128</v>
      </c>
      <c r="C94" s="79"/>
      <c r="D94" s="79"/>
      <c r="E94" s="79">
        <v>31919</v>
      </c>
      <c r="F94" s="79">
        <v>28155</v>
      </c>
      <c r="G94" s="85">
        <f t="shared" si="12"/>
        <v>60074</v>
      </c>
      <c r="H94" s="85"/>
      <c r="I94" s="85"/>
      <c r="J94" s="85">
        <v>49.337163978494615</v>
      </c>
      <c r="K94" s="85">
        <v>43.519153225806448</v>
      </c>
      <c r="L94" s="85">
        <f t="shared" si="10"/>
        <v>92.856317204301064</v>
      </c>
    </row>
    <row r="95" spans="1:12" s="90" customFormat="1">
      <c r="A95" s="89"/>
      <c r="B95" s="89" t="s">
        <v>129</v>
      </c>
      <c r="C95" s="79"/>
      <c r="D95" s="79"/>
      <c r="E95" s="79">
        <v>54717</v>
      </c>
      <c r="F95" s="79">
        <v>23728</v>
      </c>
      <c r="G95" s="85">
        <f t="shared" si="12"/>
        <v>78445</v>
      </c>
      <c r="H95" s="85"/>
      <c r="I95" s="85"/>
      <c r="J95" s="85">
        <v>84.576008064516131</v>
      </c>
      <c r="K95" s="85">
        <v>36.676344086021501</v>
      </c>
      <c r="L95" s="85">
        <f t="shared" si="10"/>
        <v>121.25235215053763</v>
      </c>
    </row>
    <row r="96" spans="1:12" s="90" customFormat="1">
      <c r="A96" s="83">
        <v>28</v>
      </c>
      <c r="B96" s="84" t="s">
        <v>35</v>
      </c>
      <c r="C96" s="41">
        <v>360601</v>
      </c>
      <c r="D96" s="41">
        <v>0</v>
      </c>
      <c r="E96" s="41">
        <v>599174</v>
      </c>
      <c r="F96" s="41">
        <v>484919</v>
      </c>
      <c r="G96" s="41">
        <f t="shared" si="12"/>
        <v>1444694</v>
      </c>
      <c r="H96" s="32">
        <v>557.38057795698921</v>
      </c>
      <c r="I96" s="32" t="s">
        <v>203</v>
      </c>
      <c r="J96" s="32">
        <v>926.14260752688165</v>
      </c>
      <c r="K96" s="32">
        <v>749.53877688172031</v>
      </c>
      <c r="L96" s="32">
        <f>H96+I96+J96+K96</f>
        <v>2233.0619623655912</v>
      </c>
    </row>
    <row r="97" spans="1:12" s="90" customFormat="1">
      <c r="A97" s="89"/>
      <c r="B97" s="89" t="s">
        <v>130</v>
      </c>
      <c r="C97" s="79">
        <v>360601</v>
      </c>
      <c r="D97" s="79">
        <v>0</v>
      </c>
      <c r="E97" s="79">
        <v>599174</v>
      </c>
      <c r="F97" s="79">
        <v>484919</v>
      </c>
      <c r="G97" s="85">
        <f>C97+D97+E97+F97</f>
        <v>1444694</v>
      </c>
      <c r="H97" s="85">
        <v>557.38057795698921</v>
      </c>
      <c r="I97" s="85"/>
      <c r="J97" s="85">
        <v>926.14260752688165</v>
      </c>
      <c r="K97" s="85">
        <v>749.53877688172031</v>
      </c>
      <c r="L97" s="85">
        <f>H97+I97+J97+K97</f>
        <v>2233.0619623655912</v>
      </c>
    </row>
    <row r="98" spans="1:12" s="90" customFormat="1">
      <c r="A98" s="83">
        <v>29</v>
      </c>
      <c r="B98" s="84" t="s">
        <v>36</v>
      </c>
      <c r="C98" s="41">
        <v>299849</v>
      </c>
      <c r="D98" s="41">
        <v>0</v>
      </c>
      <c r="E98" s="41">
        <v>1044558</v>
      </c>
      <c r="F98" s="41">
        <v>558229</v>
      </c>
      <c r="G98" s="41">
        <f>SUM(C98:F98)</f>
        <v>1902636</v>
      </c>
      <c r="H98" s="32">
        <v>463.47627688172037</v>
      </c>
      <c r="I98" s="32" t="s">
        <v>203</v>
      </c>
      <c r="J98" s="32">
        <v>1614.5721774193548</v>
      </c>
      <c r="K98" s="32">
        <v>862.85396505376332</v>
      </c>
      <c r="L98" s="32">
        <f>H98+I98+J98+K98</f>
        <v>2940.9024193548385</v>
      </c>
    </row>
    <row r="99" spans="1:12" s="90" customFormat="1">
      <c r="A99" s="89"/>
      <c r="B99" s="89" t="s">
        <v>131</v>
      </c>
      <c r="C99" s="79">
        <v>299849</v>
      </c>
      <c r="D99" s="79"/>
      <c r="E99" s="79">
        <v>978751</v>
      </c>
      <c r="F99" s="79">
        <v>558229</v>
      </c>
      <c r="G99" s="85">
        <f>SUM(C99:F99)</f>
        <v>1836829</v>
      </c>
      <c r="H99" s="85">
        <v>463.47627688172037</v>
      </c>
      <c r="I99" s="85"/>
      <c r="J99" s="85">
        <v>1512.8543682795698</v>
      </c>
      <c r="K99" s="85">
        <v>862.85396505376332</v>
      </c>
      <c r="L99" s="85">
        <f t="shared" ref="L99:L113" si="13">H99+I99+J99+K99</f>
        <v>2839.1846102150535</v>
      </c>
    </row>
    <row r="100" spans="1:12" s="90" customFormat="1">
      <c r="A100" s="89"/>
      <c r="B100" s="89" t="s">
        <v>97</v>
      </c>
      <c r="C100" s="79"/>
      <c r="D100" s="79"/>
      <c r="E100" s="79">
        <v>65807</v>
      </c>
      <c r="F100" s="79"/>
      <c r="G100" s="85">
        <f>SUM(C100:F100)</f>
        <v>65807</v>
      </c>
      <c r="H100" s="85"/>
      <c r="I100" s="85"/>
      <c r="J100" s="85">
        <v>101.71780913978495</v>
      </c>
      <c r="K100" s="85"/>
      <c r="L100" s="85">
        <f t="shared" si="13"/>
        <v>101.71780913978495</v>
      </c>
    </row>
    <row r="101" spans="1:12" s="90" customFormat="1">
      <c r="A101" s="83">
        <v>30</v>
      </c>
      <c r="B101" s="84" t="s">
        <v>37</v>
      </c>
      <c r="C101" s="41">
        <v>5840</v>
      </c>
      <c r="D101" s="41">
        <v>0</v>
      </c>
      <c r="E101" s="41">
        <v>2846212</v>
      </c>
      <c r="F101" s="41">
        <v>1392439</v>
      </c>
      <c r="G101" s="41">
        <f>SUM(C101:F101)</f>
        <v>4244491</v>
      </c>
      <c r="H101" s="32">
        <v>9.0268817204301062</v>
      </c>
      <c r="I101" s="32" t="s">
        <v>203</v>
      </c>
      <c r="J101" s="32">
        <v>4399.3868279569888</v>
      </c>
      <c r="K101" s="32">
        <v>2152.2914650537632</v>
      </c>
      <c r="L101" s="32">
        <f>H101+I101+J101+K101</f>
        <v>6560.7051747311825</v>
      </c>
    </row>
    <row r="102" spans="1:12" s="90" customFormat="1">
      <c r="A102" s="89"/>
      <c r="B102" s="89" t="s">
        <v>132</v>
      </c>
      <c r="C102" s="79"/>
      <c r="D102" s="79"/>
      <c r="E102" s="79">
        <v>2846212</v>
      </c>
      <c r="F102" s="79">
        <v>1392439</v>
      </c>
      <c r="G102" s="79">
        <f>G101</f>
        <v>4244491</v>
      </c>
      <c r="H102" s="85"/>
      <c r="I102" s="85"/>
      <c r="J102" s="85">
        <v>4399.3868279569888</v>
      </c>
      <c r="K102" s="85">
        <v>2152.2914650537632</v>
      </c>
      <c r="L102" s="85">
        <f t="shared" si="13"/>
        <v>6551.678293010752</v>
      </c>
    </row>
    <row r="103" spans="1:12" s="90" customFormat="1">
      <c r="A103" s="83">
        <v>31</v>
      </c>
      <c r="B103" s="84" t="s">
        <v>38</v>
      </c>
      <c r="C103" s="41">
        <v>5881</v>
      </c>
      <c r="D103" s="41">
        <v>0</v>
      </c>
      <c r="E103" s="41">
        <v>602208</v>
      </c>
      <c r="F103" s="91">
        <v>535174</v>
      </c>
      <c r="G103" s="41">
        <f>SUM(C103:F103)</f>
        <v>1143263</v>
      </c>
      <c r="H103" s="32">
        <v>9.0902553763440856</v>
      </c>
      <c r="I103" s="32" t="s">
        <v>203</v>
      </c>
      <c r="J103" s="32">
        <v>930.83225806451605</v>
      </c>
      <c r="K103" s="32">
        <v>827.21787634408599</v>
      </c>
      <c r="L103" s="32">
        <f t="shared" si="13"/>
        <v>1767.1403897849461</v>
      </c>
    </row>
    <row r="104" spans="1:12" s="90" customFormat="1">
      <c r="A104" s="89"/>
      <c r="B104" s="89" t="s">
        <v>133</v>
      </c>
      <c r="C104" s="79"/>
      <c r="D104" s="79"/>
      <c r="E104" s="79">
        <v>602208</v>
      </c>
      <c r="F104" s="79">
        <v>535174</v>
      </c>
      <c r="G104" s="85">
        <f>E104+F104</f>
        <v>1137382</v>
      </c>
      <c r="H104" s="85"/>
      <c r="I104" s="85"/>
      <c r="J104" s="85">
        <v>930.83225806451605</v>
      </c>
      <c r="K104" s="85">
        <v>827.21787634408599</v>
      </c>
      <c r="L104" s="85">
        <f t="shared" si="13"/>
        <v>1758.0501344086019</v>
      </c>
    </row>
    <row r="105" spans="1:12" s="90" customFormat="1">
      <c r="A105" s="80">
        <v>32</v>
      </c>
      <c r="B105" s="81" t="s">
        <v>39</v>
      </c>
      <c r="C105" s="55">
        <v>491243</v>
      </c>
      <c r="D105" s="55">
        <v>82407</v>
      </c>
      <c r="E105" s="55">
        <v>3786909</v>
      </c>
      <c r="F105" s="55">
        <v>1418171</v>
      </c>
      <c r="G105" s="55">
        <f>SUM(C105:F105)</f>
        <v>5778730</v>
      </c>
      <c r="H105" s="26">
        <v>759.3137768817204</v>
      </c>
      <c r="I105" s="26">
        <v>127.37641129032258</v>
      </c>
      <c r="J105" s="26">
        <v>5853.4211693548386</v>
      </c>
      <c r="K105" s="26">
        <v>2192.0653897849461</v>
      </c>
      <c r="L105" s="26">
        <f t="shared" si="13"/>
        <v>8932.1767473118271</v>
      </c>
    </row>
    <row r="106" spans="1:12" s="90" customFormat="1">
      <c r="A106" s="89"/>
      <c r="B106" s="89" t="s">
        <v>134</v>
      </c>
      <c r="C106" s="79">
        <v>491243</v>
      </c>
      <c r="D106" s="79">
        <v>82407</v>
      </c>
      <c r="E106" s="79">
        <v>3786909</v>
      </c>
      <c r="F106" s="79">
        <v>1418171</v>
      </c>
      <c r="G106" s="85">
        <f>C106+D106+E106+F106</f>
        <v>5778730</v>
      </c>
      <c r="H106" s="85">
        <v>759.3137768817204</v>
      </c>
      <c r="I106" s="85"/>
      <c r="J106" s="85">
        <v>5853.4211693548386</v>
      </c>
      <c r="K106" s="85">
        <v>2192.0653897849461</v>
      </c>
      <c r="L106" s="85">
        <f t="shared" si="13"/>
        <v>8804.8003360215043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354467</v>
      </c>
      <c r="F107" s="92">
        <v>68440</v>
      </c>
      <c r="G107" s="41">
        <f>SUM(C107:F107)</f>
        <v>422907</v>
      </c>
      <c r="H107" s="32" t="s">
        <v>203</v>
      </c>
      <c r="I107" s="32" t="s">
        <v>203</v>
      </c>
      <c r="J107" s="32">
        <v>547.89926075268818</v>
      </c>
      <c r="K107" s="32">
        <v>105.78763440860213</v>
      </c>
      <c r="L107" s="32">
        <f t="shared" si="13"/>
        <v>653.68689516129029</v>
      </c>
    </row>
    <row r="108" spans="1:12" s="90" customFormat="1" ht="30">
      <c r="A108" s="89"/>
      <c r="B108" s="93" t="s">
        <v>135</v>
      </c>
      <c r="C108" s="79"/>
      <c r="D108" s="79"/>
      <c r="E108" s="79">
        <v>354467</v>
      </c>
      <c r="F108" s="79">
        <v>68440</v>
      </c>
      <c r="G108" s="85">
        <f>SUM(C108:F108)</f>
        <v>422907</v>
      </c>
      <c r="H108" s="85"/>
      <c r="I108" s="85"/>
      <c r="J108" s="85">
        <v>547.89926075268818</v>
      </c>
      <c r="K108" s="85">
        <v>105.78763440860213</v>
      </c>
      <c r="L108" s="85">
        <f t="shared" si="13"/>
        <v>653.68689516129029</v>
      </c>
    </row>
    <row r="109" spans="1:12" s="90" customFormat="1">
      <c r="A109" s="80">
        <v>34</v>
      </c>
      <c r="B109" s="81" t="s">
        <v>41</v>
      </c>
      <c r="C109" s="55">
        <v>155888</v>
      </c>
      <c r="D109" s="55">
        <v>0</v>
      </c>
      <c r="E109" s="55">
        <v>94022</v>
      </c>
      <c r="F109" s="55">
        <v>93794</v>
      </c>
      <c r="G109" s="55">
        <f>SUM(C109:F109)</f>
        <v>343704</v>
      </c>
      <c r="H109" s="26">
        <v>240.95591397849461</v>
      </c>
      <c r="I109" s="26" t="s">
        <v>203</v>
      </c>
      <c r="J109" s="26">
        <v>145.32970430107525</v>
      </c>
      <c r="K109" s="26">
        <v>144.97728494623655</v>
      </c>
      <c r="L109" s="26">
        <f t="shared" si="13"/>
        <v>531.26290322580644</v>
      </c>
    </row>
    <row r="110" spans="1:12" s="90" customFormat="1">
      <c r="A110" s="89"/>
      <c r="B110" s="89" t="s">
        <v>136</v>
      </c>
      <c r="C110" s="79">
        <v>155888</v>
      </c>
      <c r="D110" s="79"/>
      <c r="E110" s="79">
        <v>94022</v>
      </c>
      <c r="F110" s="79">
        <v>93794</v>
      </c>
      <c r="G110" s="85">
        <f t="shared" ref="G110" si="14">G109</f>
        <v>343704</v>
      </c>
      <c r="H110" s="85">
        <v>240.95591397849461</v>
      </c>
      <c r="I110" s="85"/>
      <c r="J110" s="85">
        <v>145.32970430107525</v>
      </c>
      <c r="K110" s="85">
        <v>144.97728494623655</v>
      </c>
      <c r="L110" s="85">
        <f t="shared" si="13"/>
        <v>531.26290322580644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203174</v>
      </c>
      <c r="F111" s="41">
        <v>45442</v>
      </c>
      <c r="G111" s="41">
        <f t="shared" ref="G111:G116" si="15">SUM(C111:F111)</f>
        <v>248616</v>
      </c>
      <c r="H111" s="32" t="s">
        <v>203</v>
      </c>
      <c r="I111" s="32" t="s">
        <v>203</v>
      </c>
      <c r="J111" s="32">
        <v>314.04583333333329</v>
      </c>
      <c r="K111" s="32">
        <v>70.239650537634404</v>
      </c>
      <c r="L111" s="32">
        <f t="shared" si="13"/>
        <v>384.28548387096771</v>
      </c>
    </row>
    <row r="112" spans="1:12" s="90" customFormat="1" ht="30">
      <c r="A112" s="89"/>
      <c r="B112" s="93" t="s">
        <v>138</v>
      </c>
      <c r="C112" s="79"/>
      <c r="D112" s="79"/>
      <c r="E112" s="79">
        <v>48761.759999999995</v>
      </c>
      <c r="F112" s="79">
        <v>2771.962</v>
      </c>
      <c r="G112" s="85">
        <f t="shared" si="15"/>
        <v>51533.721999999994</v>
      </c>
      <c r="H112" s="85"/>
      <c r="I112" s="85"/>
      <c r="J112" s="85">
        <v>75.370999999999981</v>
      </c>
      <c r="K112" s="85">
        <v>4.2846186827956982</v>
      </c>
      <c r="L112" s="85">
        <f t="shared" si="13"/>
        <v>79.655618682795676</v>
      </c>
    </row>
    <row r="113" spans="1:12" s="90" customFormat="1">
      <c r="A113" s="89"/>
      <c r="B113" s="89" t="s">
        <v>137</v>
      </c>
      <c r="C113" s="79"/>
      <c r="D113" s="79"/>
      <c r="E113" s="79">
        <v>154412.24</v>
      </c>
      <c r="F113" s="79">
        <v>42670.038</v>
      </c>
      <c r="G113" s="85">
        <f t="shared" si="15"/>
        <v>197082.27799999999</v>
      </c>
      <c r="H113" s="85"/>
      <c r="I113" s="85"/>
      <c r="J113" s="85">
        <v>238.67483333333331</v>
      </c>
      <c r="K113" s="85">
        <v>65.955031854838708</v>
      </c>
      <c r="L113" s="85">
        <f t="shared" si="13"/>
        <v>304.629865188172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144098</v>
      </c>
      <c r="E114" s="41">
        <v>713815</v>
      </c>
      <c r="F114" s="41">
        <v>784806</v>
      </c>
      <c r="G114" s="41">
        <f t="shared" si="15"/>
        <v>1642719</v>
      </c>
      <c r="H114" s="32" t="s">
        <v>203</v>
      </c>
      <c r="I114" s="32">
        <v>222.73212365591397</v>
      </c>
      <c r="J114" s="32">
        <v>1103.3430779569892</v>
      </c>
      <c r="K114" s="32">
        <v>1213.0737903225804</v>
      </c>
      <c r="L114" s="32">
        <f>H114+I114+J114+K114</f>
        <v>2539.1489919354835</v>
      </c>
    </row>
    <row r="115" spans="1:12" s="90" customFormat="1" ht="30" customHeight="1">
      <c r="A115" s="89"/>
      <c r="B115" s="89" t="s">
        <v>139</v>
      </c>
      <c r="C115" s="79"/>
      <c r="D115" s="79">
        <v>144098</v>
      </c>
      <c r="E115" s="79">
        <v>713815</v>
      </c>
      <c r="F115" s="79">
        <v>784806</v>
      </c>
      <c r="G115" s="85">
        <f t="shared" si="15"/>
        <v>1642719</v>
      </c>
      <c r="H115" s="85"/>
      <c r="I115" s="85">
        <v>222.73212365591397</v>
      </c>
      <c r="J115" s="85">
        <v>1103.3430779569892</v>
      </c>
      <c r="K115" s="85">
        <v>1213.0737903225804</v>
      </c>
      <c r="L115" s="85">
        <f>H115+I115+J115+K115</f>
        <v>2539.1489919354835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399452</v>
      </c>
      <c r="F116" s="41">
        <v>438210</v>
      </c>
      <c r="G116" s="41">
        <f t="shared" si="15"/>
        <v>837662</v>
      </c>
      <c r="H116" s="32" t="s">
        <v>203</v>
      </c>
      <c r="I116" s="32" t="s">
        <v>203</v>
      </c>
      <c r="J116" s="32">
        <v>617.43252688172038</v>
      </c>
      <c r="K116" s="32">
        <v>677.34072580645159</v>
      </c>
      <c r="L116" s="32">
        <f>H116+I116+J116+K116</f>
        <v>1294.7732526881719</v>
      </c>
    </row>
    <row r="117" spans="1:12" s="90" customFormat="1">
      <c r="A117" s="89"/>
      <c r="B117" s="89" t="s">
        <v>140</v>
      </c>
      <c r="C117" s="79"/>
      <c r="D117" s="79"/>
      <c r="E117" s="79">
        <v>399452</v>
      </c>
      <c r="F117" s="79">
        <v>438210</v>
      </c>
      <c r="G117" s="85">
        <f>SUM(C117:F117)</f>
        <v>837662</v>
      </c>
      <c r="H117" s="85"/>
      <c r="I117" s="85"/>
      <c r="J117" s="85">
        <v>617.43252688172038</v>
      </c>
      <c r="K117" s="85">
        <v>677.34072580645159</v>
      </c>
      <c r="L117" s="85">
        <f>SUM(H117:K117)</f>
        <v>1294.7732526881719</v>
      </c>
    </row>
    <row r="118" spans="1:12" s="90" customFormat="1">
      <c r="A118" s="83">
        <v>38</v>
      </c>
      <c r="B118" s="84" t="s">
        <v>45</v>
      </c>
      <c r="C118" s="41">
        <v>118031</v>
      </c>
      <c r="D118" s="41">
        <v>0</v>
      </c>
      <c r="E118" s="41">
        <v>932514</v>
      </c>
      <c r="F118" s="41">
        <v>271140</v>
      </c>
      <c r="G118" s="41">
        <f t="shared" ref="G118:G128" si="16">SUM(C118:F118)</f>
        <v>1321685</v>
      </c>
      <c r="H118" s="32">
        <v>182.44038978494623</v>
      </c>
      <c r="I118" s="32" t="s">
        <v>203</v>
      </c>
      <c r="J118" s="32">
        <v>1441.3858870967742</v>
      </c>
      <c r="K118" s="32">
        <v>419.10080645161287</v>
      </c>
      <c r="L118" s="32">
        <f>H118+I118+J118+K118</f>
        <v>2042.9270833333335</v>
      </c>
    </row>
    <row r="119" spans="1:12" s="90" customFormat="1">
      <c r="A119" s="89"/>
      <c r="B119" s="89" t="s">
        <v>146</v>
      </c>
      <c r="C119" s="79">
        <v>118031</v>
      </c>
      <c r="D119" s="79"/>
      <c r="E119" s="79">
        <v>274066</v>
      </c>
      <c r="F119" s="79">
        <v>70496</v>
      </c>
      <c r="G119" s="85">
        <f>SUM(C119:F119)</f>
        <v>462593</v>
      </c>
      <c r="H119" s="85">
        <v>182.44038978494623</v>
      </c>
      <c r="I119" s="85"/>
      <c r="J119" s="85">
        <v>423.62352150537635</v>
      </c>
      <c r="K119" s="85">
        <v>108.96559139784945</v>
      </c>
      <c r="L119" s="85">
        <f t="shared" ref="L119:L125" si="17">H119+I119+J119+K119</f>
        <v>715.0295026881721</v>
      </c>
    </row>
    <row r="120" spans="1:12" s="90" customFormat="1">
      <c r="A120" s="89"/>
      <c r="B120" s="89" t="s">
        <v>141</v>
      </c>
      <c r="C120" s="79"/>
      <c r="D120" s="79"/>
      <c r="E120" s="79">
        <v>89335</v>
      </c>
      <c r="F120" s="79"/>
      <c r="G120" s="85">
        <f t="shared" si="16"/>
        <v>89335</v>
      </c>
      <c r="H120" s="85"/>
      <c r="I120" s="85"/>
      <c r="J120" s="85">
        <v>138.08501344086022</v>
      </c>
      <c r="K120" s="85"/>
      <c r="L120" s="85">
        <f t="shared" si="17"/>
        <v>138.08501344086022</v>
      </c>
    </row>
    <row r="121" spans="1:12" s="90" customFormat="1">
      <c r="A121" s="89"/>
      <c r="B121" s="89" t="s">
        <v>142</v>
      </c>
      <c r="C121" s="79"/>
      <c r="D121" s="79"/>
      <c r="E121" s="79">
        <v>13428</v>
      </c>
      <c r="F121" s="79"/>
      <c r="G121" s="85">
        <f t="shared" si="16"/>
        <v>13428</v>
      </c>
      <c r="H121" s="85"/>
      <c r="I121" s="85"/>
      <c r="J121" s="85">
        <v>20.755645161290321</v>
      </c>
      <c r="K121" s="85"/>
      <c r="L121" s="85">
        <f t="shared" si="17"/>
        <v>20.755645161290321</v>
      </c>
    </row>
    <row r="122" spans="1:12" s="90" customFormat="1">
      <c r="A122" s="89"/>
      <c r="B122" s="89" t="s">
        <v>143</v>
      </c>
      <c r="C122" s="79"/>
      <c r="D122" s="79"/>
      <c r="E122" s="79">
        <v>33757</v>
      </c>
      <c r="F122" s="79">
        <v>22261</v>
      </c>
      <c r="G122" s="85">
        <f t="shared" si="16"/>
        <v>56018</v>
      </c>
      <c r="H122" s="85"/>
      <c r="I122" s="85"/>
      <c r="J122" s="85">
        <v>52.178158602150539</v>
      </c>
      <c r="K122" s="85">
        <v>34.408803763440858</v>
      </c>
      <c r="L122" s="85">
        <f t="shared" si="17"/>
        <v>86.586962365591404</v>
      </c>
    </row>
    <row r="123" spans="1:12" s="90" customFormat="1">
      <c r="A123" s="89"/>
      <c r="B123" s="89" t="s">
        <v>144</v>
      </c>
      <c r="C123" s="79"/>
      <c r="D123" s="79"/>
      <c r="E123" s="79">
        <v>28534</v>
      </c>
      <c r="F123" s="79">
        <v>33892</v>
      </c>
      <c r="G123" s="85">
        <f t="shared" si="16"/>
        <v>62426</v>
      </c>
      <c r="H123" s="85"/>
      <c r="I123" s="85"/>
      <c r="J123" s="85">
        <v>44.104973118279567</v>
      </c>
      <c r="K123" s="85">
        <v>52.386827956989244</v>
      </c>
      <c r="L123" s="85">
        <f t="shared" si="17"/>
        <v>96.49180107526881</v>
      </c>
    </row>
    <row r="124" spans="1:12" s="90" customFormat="1">
      <c r="A124" s="89"/>
      <c r="B124" s="89" t="s">
        <v>145</v>
      </c>
      <c r="C124" s="79"/>
      <c r="D124" s="79"/>
      <c r="E124" s="79">
        <v>55112</v>
      </c>
      <c r="F124" s="79">
        <v>87985</v>
      </c>
      <c r="G124" s="85">
        <f t="shared" si="16"/>
        <v>143097</v>
      </c>
      <c r="H124" s="85"/>
      <c r="I124" s="85"/>
      <c r="J124" s="85">
        <v>85.186559139784947</v>
      </c>
      <c r="K124" s="85">
        <v>135.99831989247312</v>
      </c>
      <c r="L124" s="85">
        <f t="shared" si="17"/>
        <v>221.18487903225807</v>
      </c>
    </row>
    <row r="125" spans="1:12" s="90" customFormat="1">
      <c r="A125" s="89"/>
      <c r="B125" s="89" t="s">
        <v>147</v>
      </c>
      <c r="C125" s="79"/>
      <c r="D125" s="79"/>
      <c r="E125" s="79">
        <v>438282</v>
      </c>
      <c r="F125" s="79">
        <v>56506</v>
      </c>
      <c r="G125" s="85">
        <f t="shared" si="16"/>
        <v>494788</v>
      </c>
      <c r="H125" s="85"/>
      <c r="I125" s="85"/>
      <c r="J125" s="85">
        <v>677.45201612903224</v>
      </c>
      <c r="K125" s="85">
        <v>87.341263440860217</v>
      </c>
      <c r="L125" s="85">
        <f t="shared" si="17"/>
        <v>764.79327956989243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504822</v>
      </c>
      <c r="F126" s="95">
        <v>55888</v>
      </c>
      <c r="G126" s="41">
        <f t="shared" si="16"/>
        <v>560710</v>
      </c>
      <c r="H126" s="51" t="s">
        <v>203</v>
      </c>
      <c r="I126" s="51" t="s">
        <v>203</v>
      </c>
      <c r="J126" s="32">
        <v>780.30282258064506</v>
      </c>
      <c r="K126" s="32">
        <v>86.386021505376348</v>
      </c>
      <c r="L126" s="32">
        <f>H126+I126+J126+K126</f>
        <v>866.68884408602139</v>
      </c>
    </row>
    <row r="127" spans="1:12" s="90" customFormat="1" ht="30">
      <c r="A127" s="89"/>
      <c r="B127" s="93" t="s">
        <v>148</v>
      </c>
      <c r="C127" s="79"/>
      <c r="D127" s="79"/>
      <c r="E127" s="79">
        <v>504822</v>
      </c>
      <c r="F127" s="79">
        <v>55888</v>
      </c>
      <c r="G127" s="85">
        <f t="shared" si="16"/>
        <v>560710</v>
      </c>
      <c r="H127" s="85"/>
      <c r="I127" s="85"/>
      <c r="J127" s="85">
        <v>780.30282258064506</v>
      </c>
      <c r="K127" s="85">
        <v>86.386021505376348</v>
      </c>
      <c r="L127" s="85">
        <f>SUM(H127:K127)</f>
        <v>866.68884408602139</v>
      </c>
    </row>
    <row r="128" spans="1:12" s="90" customFormat="1">
      <c r="A128" s="83">
        <v>40</v>
      </c>
      <c r="B128" s="84" t="s">
        <v>47</v>
      </c>
      <c r="C128" s="41">
        <v>113696</v>
      </c>
      <c r="D128" s="41">
        <v>0</v>
      </c>
      <c r="E128" s="41">
        <v>2930993</v>
      </c>
      <c r="F128" s="41">
        <v>2020956</v>
      </c>
      <c r="G128" s="41">
        <f t="shared" si="16"/>
        <v>5065645</v>
      </c>
      <c r="H128" s="32">
        <v>175.73978494623654</v>
      </c>
      <c r="I128" s="32" t="s">
        <v>203</v>
      </c>
      <c r="J128" s="32">
        <v>4530.432728494623</v>
      </c>
      <c r="K128" s="32">
        <v>3123.7895161290321</v>
      </c>
      <c r="L128" s="32">
        <f>H128+I128+J128+K128</f>
        <v>7829.9620295698915</v>
      </c>
    </row>
    <row r="129" spans="1:12" s="90" customFormat="1">
      <c r="A129" s="89"/>
      <c r="B129" s="89" t="s">
        <v>149</v>
      </c>
      <c r="C129" s="79">
        <v>113696</v>
      </c>
      <c r="D129" s="79">
        <v>0</v>
      </c>
      <c r="E129" s="79">
        <v>2930993</v>
      </c>
      <c r="F129" s="79">
        <v>2020956</v>
      </c>
      <c r="G129" s="85">
        <f>C129+D129+E129+F129</f>
        <v>5065645</v>
      </c>
      <c r="H129" s="85">
        <v>175.73978494623654</v>
      </c>
      <c r="I129" s="85"/>
      <c r="J129" s="85">
        <v>4530.432728494623</v>
      </c>
      <c r="K129" s="85">
        <v>3123.7895161290321</v>
      </c>
      <c r="L129" s="85">
        <f>H129+I129+J129+K129</f>
        <v>7829.9620295698915</v>
      </c>
    </row>
    <row r="130" spans="1:12" s="90" customFormat="1">
      <c r="A130" s="83">
        <v>41</v>
      </c>
      <c r="B130" s="84" t="s">
        <v>48</v>
      </c>
      <c r="C130" s="41">
        <v>667070</v>
      </c>
      <c r="D130" s="41">
        <v>0</v>
      </c>
      <c r="E130" s="41">
        <v>7347461</v>
      </c>
      <c r="F130" s="41">
        <v>2553574</v>
      </c>
      <c r="G130" s="41">
        <f>SUM(C130:F130)</f>
        <v>10568105</v>
      </c>
      <c r="H130" s="32">
        <v>1031.0893817204301</v>
      </c>
      <c r="I130" s="32" t="s">
        <v>203</v>
      </c>
      <c r="J130" s="32">
        <v>11356.9625672043</v>
      </c>
      <c r="K130" s="32">
        <v>3947.0565860215052</v>
      </c>
      <c r="L130" s="32">
        <f>H130+I130+J130+K130</f>
        <v>16335.108534946236</v>
      </c>
    </row>
    <row r="131" spans="1:12" s="90" customFormat="1">
      <c r="A131" s="89"/>
      <c r="B131" s="89" t="s">
        <v>150</v>
      </c>
      <c r="C131" s="79">
        <v>667070</v>
      </c>
      <c r="D131" s="79"/>
      <c r="E131" s="79">
        <v>3012459.01</v>
      </c>
      <c r="F131" s="79">
        <v>842679.42</v>
      </c>
      <c r="G131" s="85">
        <f>SUM(C131:F131)</f>
        <v>4522208.43</v>
      </c>
      <c r="H131" s="85">
        <v>1031.0893817204301</v>
      </c>
      <c r="I131" s="85"/>
      <c r="J131" s="85">
        <v>4656.3546525537631</v>
      </c>
      <c r="K131" s="85">
        <v>1302.5286733870967</v>
      </c>
      <c r="L131" s="85">
        <f>SUM(H131:K131)</f>
        <v>6989.972707661289</v>
      </c>
    </row>
    <row r="132" spans="1:12" s="90" customFormat="1">
      <c r="A132" s="89"/>
      <c r="B132" s="89" t="s">
        <v>151</v>
      </c>
      <c r="C132" s="79"/>
      <c r="D132" s="79"/>
      <c r="E132" s="79">
        <v>4335001.99</v>
      </c>
      <c r="F132" s="79">
        <v>1710894.58</v>
      </c>
      <c r="G132" s="85">
        <f>SUM(C132:F132)</f>
        <v>6045896.5700000003</v>
      </c>
      <c r="H132" s="85"/>
      <c r="I132" s="85"/>
      <c r="J132" s="85">
        <v>6700.6079146505381</v>
      </c>
      <c r="K132" s="85">
        <v>2644.5279126344085</v>
      </c>
      <c r="L132" s="85">
        <f>SUM(H132:K132)</f>
        <v>9345.1358272849466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603901</v>
      </c>
      <c r="F133" s="41">
        <v>392549</v>
      </c>
      <c r="G133" s="41">
        <f>SUM(C133:F133)</f>
        <v>996450</v>
      </c>
      <c r="H133" s="32" t="s">
        <v>203</v>
      </c>
      <c r="I133" s="32" t="s">
        <v>203</v>
      </c>
      <c r="J133" s="32">
        <v>933.44912634408604</v>
      </c>
      <c r="K133" s="32">
        <v>606.76256720430104</v>
      </c>
      <c r="L133" s="32">
        <f>H133+I133+J133+K133</f>
        <v>1540.2116935483871</v>
      </c>
    </row>
    <row r="134" spans="1:12" s="90" customFormat="1">
      <c r="A134" s="89"/>
      <c r="B134" s="89" t="s">
        <v>152</v>
      </c>
      <c r="C134" s="79"/>
      <c r="D134" s="79"/>
      <c r="E134" s="79">
        <v>603901</v>
      </c>
      <c r="F134" s="79">
        <v>392549</v>
      </c>
      <c r="G134" s="85">
        <f>F134+E134</f>
        <v>996450</v>
      </c>
      <c r="H134" s="85"/>
      <c r="I134" s="85"/>
      <c r="J134" s="85">
        <v>933.44912634408604</v>
      </c>
      <c r="K134" s="85">
        <v>606.76256720430104</v>
      </c>
      <c r="L134" s="85">
        <f>H134+I134+J134+K134</f>
        <v>1540.2116935483871</v>
      </c>
    </row>
    <row r="135" spans="1:12" s="90" customFormat="1">
      <c r="A135" s="83">
        <v>43</v>
      </c>
      <c r="B135" s="84" t="s">
        <v>50</v>
      </c>
      <c r="C135" s="96">
        <v>275005</v>
      </c>
      <c r="D135" s="41"/>
      <c r="E135" s="96">
        <v>2758300</v>
      </c>
      <c r="F135" s="96">
        <v>2090002</v>
      </c>
      <c r="G135" s="41">
        <f>SUM(C135:F135)</f>
        <v>5123307</v>
      </c>
      <c r="H135" s="32">
        <v>425.07493279569889</v>
      </c>
      <c r="I135" s="32" t="s">
        <v>203</v>
      </c>
      <c r="J135" s="32">
        <v>4263.5013440860212</v>
      </c>
      <c r="K135" s="32">
        <v>3230.5138440860214</v>
      </c>
      <c r="L135" s="32">
        <f>H135+I135+J135+K135</f>
        <v>7919.0901209677413</v>
      </c>
    </row>
    <row r="136" spans="1:12" s="90" customFormat="1">
      <c r="A136" s="89"/>
      <c r="B136" s="89" t="s">
        <v>153</v>
      </c>
      <c r="C136" s="79">
        <v>275005</v>
      </c>
      <c r="D136" s="79"/>
      <c r="E136" s="79">
        <v>246592</v>
      </c>
      <c r="F136" s="79">
        <v>354464</v>
      </c>
      <c r="G136" s="85">
        <f t="shared" ref="G136:G141" si="18">SUM(C136:F136)</f>
        <v>876061</v>
      </c>
      <c r="H136" s="85">
        <v>425.07493279569889</v>
      </c>
      <c r="I136" s="85"/>
      <c r="J136" s="85">
        <v>381.1569892473118</v>
      </c>
      <c r="K136" s="85">
        <v>547.89462365591396</v>
      </c>
      <c r="L136" s="85">
        <f t="shared" ref="L136:L141" si="19">SUM(H136:K136)</f>
        <v>1354.1265456989245</v>
      </c>
    </row>
    <row r="137" spans="1:12" s="90" customFormat="1">
      <c r="A137" s="89"/>
      <c r="B137" s="89" t="s">
        <v>154</v>
      </c>
      <c r="C137" s="79"/>
      <c r="D137" s="79"/>
      <c r="E137" s="79">
        <v>1187172</v>
      </c>
      <c r="F137" s="79">
        <v>994214</v>
      </c>
      <c r="G137" s="85">
        <f t="shared" si="18"/>
        <v>2181386</v>
      </c>
      <c r="H137" s="85"/>
      <c r="I137" s="85"/>
      <c r="J137" s="85">
        <v>1835.0104838709676</v>
      </c>
      <c r="K137" s="85">
        <v>1536.755510752688</v>
      </c>
      <c r="L137" s="85">
        <f t="shared" si="19"/>
        <v>3371.7659946236554</v>
      </c>
    </row>
    <row r="138" spans="1:12" s="90" customFormat="1">
      <c r="A138" s="89"/>
      <c r="B138" s="89" t="s">
        <v>155</v>
      </c>
      <c r="C138" s="79"/>
      <c r="D138" s="79"/>
      <c r="E138" s="79">
        <v>597172</v>
      </c>
      <c r="F138" s="79"/>
      <c r="G138" s="85">
        <f t="shared" si="18"/>
        <v>597172</v>
      </c>
      <c r="H138" s="85"/>
      <c r="I138" s="85"/>
      <c r="J138" s="85">
        <v>923.04811827956985</v>
      </c>
      <c r="K138" s="85"/>
      <c r="L138" s="85">
        <f t="shared" si="19"/>
        <v>923.04811827956985</v>
      </c>
    </row>
    <row r="139" spans="1:12" s="90" customFormat="1">
      <c r="A139" s="89"/>
      <c r="B139" s="89" t="s">
        <v>199</v>
      </c>
      <c r="C139" s="79"/>
      <c r="D139" s="79"/>
      <c r="E139" s="79">
        <v>398023</v>
      </c>
      <c r="F139" s="79">
        <v>633062</v>
      </c>
      <c r="G139" s="85">
        <f t="shared" si="18"/>
        <v>1031085</v>
      </c>
      <c r="H139" s="85"/>
      <c r="I139" s="85"/>
      <c r="J139" s="85">
        <v>615.22372311827951</v>
      </c>
      <c r="K139" s="85">
        <v>978.52325268817197</v>
      </c>
      <c r="L139" s="85">
        <f t="shared" si="19"/>
        <v>1593.7469758064515</v>
      </c>
    </row>
    <row r="140" spans="1:12" s="90" customFormat="1">
      <c r="A140" s="89"/>
      <c r="B140" s="89" t="s">
        <v>200</v>
      </c>
      <c r="C140" s="79"/>
      <c r="D140" s="79"/>
      <c r="E140" s="79">
        <v>57373</v>
      </c>
      <c r="F140" s="79">
        <v>108262</v>
      </c>
      <c r="G140" s="85">
        <f t="shared" si="18"/>
        <v>165635</v>
      </c>
      <c r="H140" s="85"/>
      <c r="I140" s="85"/>
      <c r="J140" s="85">
        <v>88.681384408602142</v>
      </c>
      <c r="K140" s="85">
        <v>167.34045698924729</v>
      </c>
      <c r="L140" s="85">
        <f t="shared" si="19"/>
        <v>256.02184139784941</v>
      </c>
    </row>
    <row r="141" spans="1:12" s="90" customFormat="1">
      <c r="A141" s="89"/>
      <c r="B141" s="89" t="s">
        <v>201</v>
      </c>
      <c r="C141" s="79"/>
      <c r="D141" s="79"/>
      <c r="E141" s="79">
        <v>271968</v>
      </c>
      <c r="F141" s="79"/>
      <c r="G141" s="85">
        <f t="shared" si="18"/>
        <v>271968</v>
      </c>
      <c r="H141" s="85"/>
      <c r="I141" s="85"/>
      <c r="J141" s="85">
        <v>420.38064516129032</v>
      </c>
      <c r="K141" s="85"/>
      <c r="L141" s="85">
        <f t="shared" si="19"/>
        <v>420.38064516129032</v>
      </c>
    </row>
    <row r="142" spans="1:12" s="90" customFormat="1">
      <c r="A142" s="83">
        <v>44</v>
      </c>
      <c r="B142" s="84" t="s">
        <v>51</v>
      </c>
      <c r="C142" s="41">
        <v>933242</v>
      </c>
      <c r="D142" s="41">
        <v>141842</v>
      </c>
      <c r="E142" s="96">
        <v>3294719.0007330002</v>
      </c>
      <c r="F142" s="41">
        <v>809771</v>
      </c>
      <c r="G142" s="41">
        <f>SUM(C142:F142)</f>
        <v>5179574.0007330002</v>
      </c>
      <c r="H142" s="32">
        <v>1442.5111559139782</v>
      </c>
      <c r="I142" s="32">
        <v>219.24502688172043</v>
      </c>
      <c r="J142" s="32">
        <v>5092.6436167243955</v>
      </c>
      <c r="K142" s="32">
        <v>1251.6621639784944</v>
      </c>
      <c r="L142" s="32">
        <f>H142+I142+J142+K142</f>
        <v>8006.0619634985887</v>
      </c>
    </row>
    <row r="143" spans="1:12" s="90" customFormat="1">
      <c r="A143" s="89"/>
      <c r="B143" s="89" t="s">
        <v>156</v>
      </c>
      <c r="C143" s="79">
        <v>933242</v>
      </c>
      <c r="D143" s="79">
        <v>141842</v>
      </c>
      <c r="E143" s="79">
        <v>1938827</v>
      </c>
      <c r="F143" s="79">
        <v>627351</v>
      </c>
      <c r="G143" s="85">
        <f>C143+D143+E143+F143</f>
        <v>3641262</v>
      </c>
      <c r="H143" s="85">
        <v>1442.5111559139782</v>
      </c>
      <c r="I143" s="85">
        <v>219.24502688172043</v>
      </c>
      <c r="J143" s="85">
        <v>2996.8428091397845</v>
      </c>
      <c r="K143" s="85">
        <v>969.69576612903222</v>
      </c>
      <c r="L143" s="85">
        <f>H143+I143+J143+K143</f>
        <v>5628.2947580645159</v>
      </c>
    </row>
    <row r="144" spans="1:12" s="90" customFormat="1">
      <c r="A144" s="89"/>
      <c r="B144" s="89" t="s">
        <v>157</v>
      </c>
      <c r="C144" s="79"/>
      <c r="D144" s="79"/>
      <c r="E144" s="79">
        <v>1324928.000733</v>
      </c>
      <c r="F144" s="79">
        <v>170194</v>
      </c>
      <c r="G144" s="85">
        <f>C144+D144+E144+F144</f>
        <v>1495122.000733</v>
      </c>
      <c r="H144" s="85"/>
      <c r="I144" s="85"/>
      <c r="J144" s="85">
        <v>2047.9397860792337</v>
      </c>
      <c r="K144" s="85">
        <v>263.06868279569892</v>
      </c>
      <c r="L144" s="85">
        <f>H144+I144+J144+K144</f>
        <v>2311.0084688749325</v>
      </c>
    </row>
    <row r="145" spans="1:12" s="90" customFormat="1">
      <c r="A145" s="89"/>
      <c r="B145" s="89" t="s">
        <v>197</v>
      </c>
      <c r="C145" s="79"/>
      <c r="D145" s="79"/>
      <c r="E145" s="79">
        <v>30964</v>
      </c>
      <c r="F145" s="79">
        <v>12226</v>
      </c>
      <c r="G145" s="85">
        <f>C145+D145+E145+F145</f>
        <v>43190</v>
      </c>
      <c r="H145" s="85"/>
      <c r="I145" s="85"/>
      <c r="J145" s="85">
        <v>47.861021505376343</v>
      </c>
      <c r="K145" s="85">
        <v>18.897715053763442</v>
      </c>
      <c r="L145" s="85">
        <f>H145+I145+J145+K145</f>
        <v>66.758736559139777</v>
      </c>
    </row>
    <row r="146" spans="1:12" s="90" customFormat="1">
      <c r="A146" s="83">
        <v>45</v>
      </c>
      <c r="B146" s="84" t="s">
        <v>52</v>
      </c>
      <c r="C146" s="41">
        <v>139852</v>
      </c>
      <c r="D146" s="41">
        <v>7777</v>
      </c>
      <c r="E146" s="53">
        <v>2978200</v>
      </c>
      <c r="F146" s="51">
        <v>2489513</v>
      </c>
      <c r="G146" s="41">
        <f>SUM(C146:F146)</f>
        <v>5615342</v>
      </c>
      <c r="H146" s="32">
        <v>216.16908602150536</v>
      </c>
      <c r="I146" s="32">
        <v>12.020900537634407</v>
      </c>
      <c r="J146" s="32">
        <v>4603.4005376344085</v>
      </c>
      <c r="K146" s="32">
        <v>3848.0375672043006</v>
      </c>
      <c r="L146" s="32">
        <f>H146+I146+J146+K146</f>
        <v>8679.628091397848</v>
      </c>
    </row>
    <row r="147" spans="1:12" s="90" customFormat="1">
      <c r="A147" s="89"/>
      <c r="B147" s="89" t="s">
        <v>158</v>
      </c>
      <c r="C147" s="79">
        <v>139852</v>
      </c>
      <c r="D147" s="79">
        <v>7777</v>
      </c>
      <c r="E147" s="79">
        <v>2978200</v>
      </c>
      <c r="F147" s="79">
        <v>2489513</v>
      </c>
      <c r="G147" s="79">
        <f>G146</f>
        <v>5615342</v>
      </c>
      <c r="H147" s="85"/>
      <c r="I147" s="85">
        <v>12.020900537634407</v>
      </c>
      <c r="J147" s="85">
        <v>4603.4005376344085</v>
      </c>
      <c r="K147" s="85">
        <v>3848.0375672043006</v>
      </c>
      <c r="L147" s="85">
        <f t="shared" ref="L147:L158" si="20">H147+I147+J147+K147</f>
        <v>8463.4590053763441</v>
      </c>
    </row>
    <row r="148" spans="1:12" s="90" customFormat="1">
      <c r="A148" s="83">
        <v>46</v>
      </c>
      <c r="B148" s="84" t="s">
        <v>53</v>
      </c>
      <c r="C148" s="41">
        <v>12350</v>
      </c>
      <c r="D148" s="41">
        <v>0</v>
      </c>
      <c r="E148" s="96">
        <v>957151</v>
      </c>
      <c r="F148" s="41">
        <v>587787</v>
      </c>
      <c r="G148" s="41">
        <f t="shared" ref="G148:G159" si="21">SUM(C148:F148)</f>
        <v>1557288</v>
      </c>
      <c r="H148" s="32">
        <v>19.089381720430104</v>
      </c>
      <c r="I148" s="32" t="s">
        <v>203</v>
      </c>
      <c r="J148" s="32">
        <v>1479.4672715053762</v>
      </c>
      <c r="K148" s="32">
        <v>908.54173387096762</v>
      </c>
      <c r="L148" s="32">
        <f t="shared" si="20"/>
        <v>2407.0983870967739</v>
      </c>
    </row>
    <row r="149" spans="1:12" s="90" customFormat="1">
      <c r="A149" s="89"/>
      <c r="B149" s="89" t="s">
        <v>159</v>
      </c>
      <c r="C149" s="79">
        <v>12350</v>
      </c>
      <c r="D149" s="79"/>
      <c r="E149" s="79">
        <v>957151</v>
      </c>
      <c r="F149" s="79">
        <v>587787</v>
      </c>
      <c r="G149" s="85">
        <f t="shared" si="21"/>
        <v>1557288</v>
      </c>
      <c r="H149" s="85">
        <v>19.089381720430104</v>
      </c>
      <c r="I149" s="85"/>
      <c r="J149" s="85">
        <v>1479.4672715053762</v>
      </c>
      <c r="K149" s="85">
        <v>908.54173387096762</v>
      </c>
      <c r="L149" s="85">
        <f t="shared" si="20"/>
        <v>2407.0983870967739</v>
      </c>
    </row>
    <row r="150" spans="1:12" s="90" customFormat="1">
      <c r="A150" s="83">
        <v>47</v>
      </c>
      <c r="B150" s="84" t="s">
        <v>54</v>
      </c>
      <c r="C150" s="41">
        <v>80796</v>
      </c>
      <c r="D150" s="41">
        <v>0</v>
      </c>
      <c r="E150" s="41">
        <v>2551639</v>
      </c>
      <c r="F150" s="41">
        <v>869242</v>
      </c>
      <c r="G150" s="41">
        <f t="shared" si="21"/>
        <v>3501677</v>
      </c>
      <c r="H150" s="32">
        <v>124.88629032258063</v>
      </c>
      <c r="I150" s="32" t="s">
        <v>203</v>
      </c>
      <c r="J150" s="32">
        <v>3944.0656586021501</v>
      </c>
      <c r="K150" s="32">
        <v>1343.5864247311827</v>
      </c>
      <c r="L150" s="32">
        <f t="shared" si="20"/>
        <v>5412.5383736559133</v>
      </c>
    </row>
    <row r="151" spans="1:12" s="90" customFormat="1">
      <c r="A151" s="89"/>
      <c r="B151" s="89" t="s">
        <v>160</v>
      </c>
      <c r="C151" s="79">
        <v>80796</v>
      </c>
      <c r="D151" s="79"/>
      <c r="E151" s="79">
        <v>165856.535</v>
      </c>
      <c r="F151" s="79">
        <v>103439.798</v>
      </c>
      <c r="G151" s="85">
        <f t="shared" si="21"/>
        <v>350092.33299999998</v>
      </c>
      <c r="H151" s="85">
        <v>124.88629032258063</v>
      </c>
      <c r="I151" s="85"/>
      <c r="J151" s="85">
        <v>256.36426780913979</v>
      </c>
      <c r="K151" s="85">
        <v>159.88678454301072</v>
      </c>
      <c r="L151" s="85">
        <f t="shared" si="20"/>
        <v>541.13734267473114</v>
      </c>
    </row>
    <row r="152" spans="1:12" s="90" customFormat="1">
      <c r="A152" s="89"/>
      <c r="B152" s="89" t="s">
        <v>163</v>
      </c>
      <c r="C152" s="79"/>
      <c r="D152" s="79"/>
      <c r="E152" s="79">
        <v>66342.614000000001</v>
      </c>
      <c r="F152" s="79"/>
      <c r="G152" s="85">
        <f t="shared" si="21"/>
        <v>66342.614000000001</v>
      </c>
      <c r="H152" s="85"/>
      <c r="I152" s="85"/>
      <c r="J152" s="85">
        <v>102.54570712365592</v>
      </c>
      <c r="K152" s="85"/>
      <c r="L152" s="85">
        <f t="shared" si="20"/>
        <v>102.54570712365592</v>
      </c>
    </row>
    <row r="153" spans="1:12" s="90" customFormat="1">
      <c r="A153" s="89"/>
      <c r="B153" s="89" t="s">
        <v>164</v>
      </c>
      <c r="C153" s="79"/>
      <c r="D153" s="79"/>
      <c r="E153" s="79">
        <v>204131.12</v>
      </c>
      <c r="F153" s="79">
        <v>36508.164000000004</v>
      </c>
      <c r="G153" s="85">
        <f t="shared" si="21"/>
        <v>240639.28399999999</v>
      </c>
      <c r="H153" s="85"/>
      <c r="I153" s="85"/>
      <c r="J153" s="85">
        <v>315.52525268817203</v>
      </c>
      <c r="K153" s="85">
        <v>56.430629838709677</v>
      </c>
      <c r="L153" s="85">
        <f t="shared" si="20"/>
        <v>371.95588252688174</v>
      </c>
    </row>
    <row r="154" spans="1:12" s="90" customFormat="1">
      <c r="A154" s="89"/>
      <c r="B154" s="89" t="s">
        <v>161</v>
      </c>
      <c r="C154" s="79"/>
      <c r="D154" s="79"/>
      <c r="E154" s="79">
        <v>857350.70400000003</v>
      </c>
      <c r="F154" s="79">
        <v>192102.48199999999</v>
      </c>
      <c r="G154" s="85">
        <f t="shared" si="21"/>
        <v>1049453.186</v>
      </c>
      <c r="H154" s="85"/>
      <c r="I154" s="85"/>
      <c r="J154" s="85">
        <v>1325.2060612903224</v>
      </c>
      <c r="K154" s="85">
        <v>296.93259986559138</v>
      </c>
      <c r="L154" s="85">
        <f t="shared" si="20"/>
        <v>1622.1386611559137</v>
      </c>
    </row>
    <row r="155" spans="1:12" s="90" customFormat="1">
      <c r="A155" s="89"/>
      <c r="B155" s="89" t="s">
        <v>167</v>
      </c>
      <c r="C155" s="79"/>
      <c r="D155" s="79"/>
      <c r="E155" s="79">
        <v>898176.92799999972</v>
      </c>
      <c r="F155" s="79">
        <v>352912.25200000009</v>
      </c>
      <c r="G155" s="85">
        <f t="shared" si="21"/>
        <v>1251089.1799999997</v>
      </c>
      <c r="H155" s="85"/>
      <c r="I155" s="85"/>
      <c r="J155" s="85">
        <v>1388.3111118279564</v>
      </c>
      <c r="K155" s="85">
        <v>545.49608844086038</v>
      </c>
      <c r="L155" s="85">
        <f t="shared" si="20"/>
        <v>1933.8072002688168</v>
      </c>
    </row>
    <row r="156" spans="1:12" s="90" customFormat="1">
      <c r="A156" s="89"/>
      <c r="B156" s="89" t="s">
        <v>166</v>
      </c>
      <c r="C156" s="79"/>
      <c r="D156" s="79"/>
      <c r="E156" s="79">
        <v>142891.78400000001</v>
      </c>
      <c r="F156" s="79">
        <v>65193.149999999994</v>
      </c>
      <c r="G156" s="85">
        <f t="shared" si="21"/>
        <v>208084.93400000001</v>
      </c>
      <c r="H156" s="85"/>
      <c r="I156" s="85"/>
      <c r="J156" s="85">
        <v>220.86767688172043</v>
      </c>
      <c r="K156" s="85">
        <v>100.76898185483869</v>
      </c>
      <c r="L156" s="85">
        <f t="shared" si="20"/>
        <v>321.63665873655913</v>
      </c>
    </row>
    <row r="157" spans="1:12" s="90" customFormat="1">
      <c r="A157" s="89"/>
      <c r="B157" s="89" t="s">
        <v>162</v>
      </c>
      <c r="C157" s="79"/>
      <c r="D157" s="79"/>
      <c r="E157" s="79">
        <v>130133.58899999999</v>
      </c>
      <c r="F157" s="79">
        <v>42592.858</v>
      </c>
      <c r="G157" s="85">
        <f t="shared" si="21"/>
        <v>172726.44699999999</v>
      </c>
      <c r="H157" s="85"/>
      <c r="I157" s="85"/>
      <c r="J157" s="85">
        <v>201.14734858870966</v>
      </c>
      <c r="K157" s="85">
        <v>65.835734811827948</v>
      </c>
      <c r="L157" s="85">
        <f t="shared" si="20"/>
        <v>266.98308340053762</v>
      </c>
    </row>
    <row r="158" spans="1:12" s="90" customFormat="1">
      <c r="A158" s="89"/>
      <c r="B158" s="89" t="s">
        <v>165</v>
      </c>
      <c r="C158" s="79"/>
      <c r="D158" s="79"/>
      <c r="E158" s="79">
        <v>86755.72600000001</v>
      </c>
      <c r="F158" s="79">
        <v>76493.296000000002</v>
      </c>
      <c r="G158" s="85">
        <f t="shared" si="21"/>
        <v>163249.022</v>
      </c>
      <c r="H158" s="85"/>
      <c r="I158" s="85"/>
      <c r="J158" s="85">
        <v>134.09823239247311</v>
      </c>
      <c r="K158" s="85">
        <v>118.23560537634408</v>
      </c>
      <c r="L158" s="85">
        <f t="shared" si="20"/>
        <v>252.3338377688172</v>
      </c>
    </row>
    <row r="159" spans="1:12" s="90" customFormat="1">
      <c r="A159" s="83">
        <v>48</v>
      </c>
      <c r="B159" s="84" t="s">
        <v>55</v>
      </c>
      <c r="C159" s="41">
        <v>306123</v>
      </c>
      <c r="D159" s="41">
        <v>0</v>
      </c>
      <c r="E159" s="96">
        <v>1097107</v>
      </c>
      <c r="F159" s="41">
        <v>374779</v>
      </c>
      <c r="G159" s="41">
        <f t="shared" si="21"/>
        <v>1778009</v>
      </c>
      <c r="H159" s="32">
        <v>473.1739919354838</v>
      </c>
      <c r="I159" s="32" t="s">
        <v>203</v>
      </c>
      <c r="J159" s="32">
        <v>1695.7971102150536</v>
      </c>
      <c r="K159" s="32">
        <v>579.29549731182794</v>
      </c>
      <c r="L159" s="32">
        <f>H159+I159+J159+K159</f>
        <v>2748.2665994623653</v>
      </c>
    </row>
    <row r="160" spans="1:12" s="90" customFormat="1">
      <c r="A160" s="89"/>
      <c r="B160" s="89" t="s">
        <v>168</v>
      </c>
      <c r="C160" s="79">
        <v>306123</v>
      </c>
      <c r="D160" s="79">
        <v>0</v>
      </c>
      <c r="E160" s="79">
        <v>1097107</v>
      </c>
      <c r="F160" s="79">
        <v>374779</v>
      </c>
      <c r="G160" s="85">
        <f>G159*100%</f>
        <v>1778009</v>
      </c>
      <c r="H160" s="85">
        <v>473.1739919354838</v>
      </c>
      <c r="I160" s="85"/>
      <c r="J160" s="85">
        <v>1695.7971102150536</v>
      </c>
      <c r="K160" s="85">
        <v>579.29549731182794</v>
      </c>
      <c r="L160" s="85">
        <f>SUM(H160:K160)</f>
        <v>2748.2665994623653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7943</v>
      </c>
      <c r="E161" s="96">
        <v>1252730</v>
      </c>
      <c r="F161" s="41">
        <v>810791</v>
      </c>
      <c r="G161" s="41">
        <f>SUM(C161:F161)</f>
        <v>2071464</v>
      </c>
      <c r="H161" s="32" t="s">
        <v>203</v>
      </c>
      <c r="I161" s="32">
        <v>12.277486559139783</v>
      </c>
      <c r="J161" s="32">
        <v>1936.3434139784945</v>
      </c>
      <c r="K161" s="32">
        <v>1253.2387768817205</v>
      </c>
      <c r="L161" s="32">
        <f t="shared" ref="L161:L200" si="22">SUM(H161:K161)</f>
        <v>3201.8596774193547</v>
      </c>
    </row>
    <row r="162" spans="1:12" s="90" customFormat="1">
      <c r="A162" s="89"/>
      <c r="B162" s="89" t="s">
        <v>169</v>
      </c>
      <c r="C162" s="79"/>
      <c r="D162" s="79">
        <v>7943</v>
      </c>
      <c r="E162" s="79">
        <v>1252730</v>
      </c>
      <c r="F162" s="79">
        <v>810791</v>
      </c>
      <c r="G162" s="85">
        <f>G161*100%</f>
        <v>2071464</v>
      </c>
      <c r="H162" s="85"/>
      <c r="I162" s="85">
        <v>12.277486559139783</v>
      </c>
      <c r="J162" s="85">
        <v>1936.3434139784945</v>
      </c>
      <c r="K162" s="85">
        <v>1253.2387768817205</v>
      </c>
      <c r="L162" s="85">
        <f t="shared" si="22"/>
        <v>3201.8596774193547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112438</v>
      </c>
      <c r="F163" s="41">
        <v>181608</v>
      </c>
      <c r="G163" s="41">
        <f>SUM(C163:F163)</f>
        <v>294046</v>
      </c>
      <c r="H163" s="32" t="s">
        <v>203</v>
      </c>
      <c r="I163" s="32" t="s">
        <v>203</v>
      </c>
      <c r="J163" s="32">
        <v>173.79529569892472</v>
      </c>
      <c r="K163" s="32">
        <v>280.71129032258062</v>
      </c>
      <c r="L163" s="32">
        <f t="shared" si="22"/>
        <v>454.50658602150531</v>
      </c>
    </row>
    <row r="164" spans="1:12" s="90" customFormat="1">
      <c r="A164" s="89"/>
      <c r="B164" s="89" t="s">
        <v>170</v>
      </c>
      <c r="C164" s="79"/>
      <c r="D164" s="79"/>
      <c r="E164" s="79">
        <v>112438</v>
      </c>
      <c r="F164" s="79">
        <v>181608</v>
      </c>
      <c r="G164" s="85">
        <f>G163</f>
        <v>294046</v>
      </c>
      <c r="H164" s="85"/>
      <c r="I164" s="85"/>
      <c r="J164" s="85">
        <v>173.79529569892472</v>
      </c>
      <c r="K164" s="85">
        <v>280.71129032258062</v>
      </c>
      <c r="L164" s="85">
        <f t="shared" si="22"/>
        <v>454.50658602150531</v>
      </c>
    </row>
    <row r="165" spans="1:12" s="90" customFormat="1">
      <c r="A165" s="83">
        <v>51</v>
      </c>
      <c r="B165" s="84" t="s">
        <v>58</v>
      </c>
      <c r="C165" s="41">
        <v>10747</v>
      </c>
      <c r="D165" s="41">
        <v>0</v>
      </c>
      <c r="E165" s="96">
        <v>3336300</v>
      </c>
      <c r="F165" s="41">
        <v>530953</v>
      </c>
      <c r="G165" s="41">
        <f>SUM(C165:F165)</f>
        <v>3878000</v>
      </c>
      <c r="H165" s="32">
        <v>16.611626344086019</v>
      </c>
      <c r="I165" s="32" t="s">
        <v>203</v>
      </c>
      <c r="J165" s="32">
        <v>5156.9153225806449</v>
      </c>
      <c r="K165" s="32">
        <v>820.69348118279561</v>
      </c>
      <c r="L165" s="32">
        <f t="shared" si="22"/>
        <v>5994.2204301075271</v>
      </c>
    </row>
    <row r="166" spans="1:12" s="90" customFormat="1">
      <c r="A166" s="89"/>
      <c r="B166" s="89" t="s">
        <v>171</v>
      </c>
      <c r="C166" s="79">
        <v>10747</v>
      </c>
      <c r="D166" s="79">
        <v>0</v>
      </c>
      <c r="E166" s="79">
        <v>3336300</v>
      </c>
      <c r="F166" s="79">
        <v>530953</v>
      </c>
      <c r="G166" s="85">
        <f>G165*100%</f>
        <v>3878000</v>
      </c>
      <c r="H166" s="85">
        <v>16.611626344086019</v>
      </c>
      <c r="I166" s="85"/>
      <c r="J166" s="85">
        <v>5156.9153225806449</v>
      </c>
      <c r="K166" s="85">
        <v>820.69348118279561</v>
      </c>
      <c r="L166" s="85">
        <f t="shared" si="22"/>
        <v>5994.2204301075271</v>
      </c>
    </row>
    <row r="167" spans="1:12" s="90" customFormat="1">
      <c r="A167" s="83">
        <v>52</v>
      </c>
      <c r="B167" s="84" t="s">
        <v>59</v>
      </c>
      <c r="C167" s="41">
        <v>776209</v>
      </c>
      <c r="D167" s="41">
        <v>0</v>
      </c>
      <c r="E167" s="41">
        <v>1012205</v>
      </c>
      <c r="F167" s="41">
        <v>1635380</v>
      </c>
      <c r="G167" s="41">
        <f t="shared" ref="G167:G196" si="23">SUM(C167:F167)</f>
        <v>3423794</v>
      </c>
      <c r="H167" s="32">
        <v>1199.7854166666666</v>
      </c>
      <c r="I167" s="32" t="s">
        <v>203</v>
      </c>
      <c r="J167" s="32">
        <v>1564.5641801075267</v>
      </c>
      <c r="K167" s="32">
        <v>2527.8051075268813</v>
      </c>
      <c r="L167" s="32">
        <f t="shared" si="22"/>
        <v>5292.1547043010742</v>
      </c>
    </row>
    <row r="168" spans="1:12" s="90" customFormat="1">
      <c r="A168" s="89"/>
      <c r="B168" s="89" t="s">
        <v>172</v>
      </c>
      <c r="C168" s="79">
        <v>776209</v>
      </c>
      <c r="D168" s="79"/>
      <c r="E168" s="79">
        <v>850961</v>
      </c>
      <c r="F168" s="79">
        <v>1448246</v>
      </c>
      <c r="G168" s="85">
        <f>SUM(C168:F168)</f>
        <v>3075416</v>
      </c>
      <c r="H168" s="85">
        <v>1199.7854166666666</v>
      </c>
      <c r="I168" s="85"/>
      <c r="J168" s="85">
        <v>1315.3295026881722</v>
      </c>
      <c r="K168" s="85">
        <v>2238.5522849462363</v>
      </c>
      <c r="L168" s="85">
        <f t="shared" si="22"/>
        <v>4753.6672043010749</v>
      </c>
    </row>
    <row r="169" spans="1:12" s="90" customFormat="1">
      <c r="A169" s="89"/>
      <c r="B169" s="89" t="s">
        <v>173</v>
      </c>
      <c r="C169" s="79"/>
      <c r="D169" s="79"/>
      <c r="E169" s="79">
        <v>161244</v>
      </c>
      <c r="F169" s="79">
        <v>147685</v>
      </c>
      <c r="G169" s="85">
        <f t="shared" si="23"/>
        <v>308929</v>
      </c>
      <c r="H169" s="85"/>
      <c r="I169" s="85"/>
      <c r="J169" s="85">
        <v>249.23467741935482</v>
      </c>
      <c r="K169" s="85">
        <v>228.27654569892471</v>
      </c>
      <c r="L169" s="85">
        <f t="shared" si="22"/>
        <v>477.51122311827953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39449</v>
      </c>
      <c r="G170" s="85">
        <f t="shared" si="23"/>
        <v>39449</v>
      </c>
      <c r="H170" s="85"/>
      <c r="I170" s="85"/>
      <c r="J170" s="85"/>
      <c r="K170" s="85">
        <v>60.976276881720423</v>
      </c>
      <c r="L170" s="85">
        <f t="shared" si="22"/>
        <v>60.976276881720423</v>
      </c>
    </row>
    <row r="171" spans="1:12" s="90" customFormat="1">
      <c r="A171" s="83">
        <v>53</v>
      </c>
      <c r="B171" s="84" t="s">
        <v>60</v>
      </c>
      <c r="C171" s="41">
        <v>571130</v>
      </c>
      <c r="D171" s="41"/>
      <c r="E171" s="41">
        <v>1442743</v>
      </c>
      <c r="F171" s="41">
        <v>1027339</v>
      </c>
      <c r="G171" s="41">
        <f t="shared" si="23"/>
        <v>3041212</v>
      </c>
      <c r="H171" s="32">
        <v>882.79502688172033</v>
      </c>
      <c r="I171" s="32" t="s">
        <v>203</v>
      </c>
      <c r="J171" s="32">
        <v>2230.0463037634408</v>
      </c>
      <c r="K171" s="32">
        <v>1587.9567876344086</v>
      </c>
      <c r="L171" s="32">
        <f t="shared" si="22"/>
        <v>4700.7981182795702</v>
      </c>
    </row>
    <row r="172" spans="1:12" s="90" customFormat="1">
      <c r="A172" s="89"/>
      <c r="B172" s="89" t="s">
        <v>184</v>
      </c>
      <c r="C172" s="79">
        <v>571130</v>
      </c>
      <c r="D172" s="79"/>
      <c r="E172" s="79">
        <v>1442743</v>
      </c>
      <c r="F172" s="79">
        <v>1027339</v>
      </c>
      <c r="G172" s="85">
        <f t="shared" si="23"/>
        <v>3041212</v>
      </c>
      <c r="H172" s="85">
        <v>882.79502688172033</v>
      </c>
      <c r="I172" s="85"/>
      <c r="J172" s="85">
        <v>2230.0463037634408</v>
      </c>
      <c r="K172" s="85">
        <v>1587.9567876344086</v>
      </c>
      <c r="L172" s="85">
        <f t="shared" si="22"/>
        <v>4700.7981182795702</v>
      </c>
    </row>
    <row r="173" spans="1:12" s="90" customFormat="1">
      <c r="A173" s="83">
        <v>54</v>
      </c>
      <c r="B173" s="84" t="s">
        <v>61</v>
      </c>
      <c r="C173" s="41">
        <v>131735</v>
      </c>
      <c r="D173" s="41">
        <v>0</v>
      </c>
      <c r="E173" s="41">
        <v>1458801</v>
      </c>
      <c r="F173" s="41">
        <v>732161</v>
      </c>
      <c r="G173" s="41">
        <f t="shared" si="23"/>
        <v>2322697</v>
      </c>
      <c r="H173" s="32">
        <v>203.62264784946234</v>
      </c>
      <c r="I173" s="32" t="s">
        <v>203</v>
      </c>
      <c r="J173" s="32">
        <v>2254.8671370967741</v>
      </c>
      <c r="K173" s="32">
        <v>1131.7004704301075</v>
      </c>
      <c r="L173" s="32">
        <f t="shared" si="22"/>
        <v>3590.1902553763439</v>
      </c>
    </row>
    <row r="174" spans="1:12" s="90" customFormat="1">
      <c r="A174" s="89"/>
      <c r="B174" s="89" t="s">
        <v>185</v>
      </c>
      <c r="C174" s="79"/>
      <c r="D174" s="79"/>
      <c r="E174" s="79">
        <v>215332</v>
      </c>
      <c r="F174" s="79">
        <v>105631</v>
      </c>
      <c r="G174" s="85">
        <f t="shared" si="23"/>
        <v>320963</v>
      </c>
      <c r="H174" s="85"/>
      <c r="I174" s="85"/>
      <c r="J174" s="85">
        <v>332.83844086021503</v>
      </c>
      <c r="K174" s="85">
        <v>163.27372311827955</v>
      </c>
      <c r="L174" s="85">
        <f t="shared" si="22"/>
        <v>496.11216397849455</v>
      </c>
    </row>
    <row r="175" spans="1:12" s="90" customFormat="1">
      <c r="A175" s="89"/>
      <c r="B175" s="89" t="s">
        <v>186</v>
      </c>
      <c r="C175" s="79"/>
      <c r="D175" s="79"/>
      <c r="E175" s="79">
        <v>120260</v>
      </c>
      <c r="F175" s="79">
        <v>128378</v>
      </c>
      <c r="G175" s="85">
        <f t="shared" si="23"/>
        <v>248638</v>
      </c>
      <c r="H175" s="85"/>
      <c r="I175" s="85"/>
      <c r="J175" s="85">
        <v>185.885752688172</v>
      </c>
      <c r="K175" s="85">
        <v>198.43373655913979</v>
      </c>
      <c r="L175" s="85">
        <f t="shared" si="22"/>
        <v>384.31948924731182</v>
      </c>
    </row>
    <row r="176" spans="1:12" s="90" customFormat="1">
      <c r="A176" s="89"/>
      <c r="B176" s="89" t="s">
        <v>187</v>
      </c>
      <c r="C176" s="79"/>
      <c r="D176" s="79"/>
      <c r="E176" s="79">
        <v>7140</v>
      </c>
      <c r="F176" s="79">
        <v>9094</v>
      </c>
      <c r="G176" s="85">
        <f t="shared" si="23"/>
        <v>16234</v>
      </c>
      <c r="H176" s="85"/>
      <c r="I176" s="85"/>
      <c r="J176" s="85">
        <v>11.036290322580646</v>
      </c>
      <c r="K176" s="85">
        <v>14.056586021505375</v>
      </c>
      <c r="L176" s="85">
        <f t="shared" si="22"/>
        <v>25.092876344086022</v>
      </c>
    </row>
    <row r="177" spans="1:12" s="90" customFormat="1">
      <c r="A177" s="89"/>
      <c r="B177" s="89" t="s">
        <v>188</v>
      </c>
      <c r="C177" s="79"/>
      <c r="D177" s="79"/>
      <c r="E177" s="79">
        <v>30482</v>
      </c>
      <c r="F177" s="79">
        <v>2935</v>
      </c>
      <c r="G177" s="85">
        <f t="shared" si="23"/>
        <v>33417</v>
      </c>
      <c r="H177" s="85"/>
      <c r="I177" s="85"/>
      <c r="J177" s="85">
        <v>47.115994623655908</v>
      </c>
      <c r="K177" s="85">
        <v>4.5366263440860211</v>
      </c>
      <c r="L177" s="85">
        <f t="shared" si="22"/>
        <v>51.652620967741932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3"/>
        <v>0</v>
      </c>
      <c r="H178" s="85"/>
      <c r="I178" s="85"/>
      <c r="J178" s="85"/>
      <c r="K178" s="85"/>
      <c r="L178" s="85">
        <f t="shared" si="22"/>
        <v>0</v>
      </c>
    </row>
    <row r="179" spans="1:12" s="90" customFormat="1">
      <c r="A179" s="89"/>
      <c r="B179" s="89" t="s">
        <v>190</v>
      </c>
      <c r="C179" s="79"/>
      <c r="D179" s="79"/>
      <c r="E179" s="79">
        <v>316703</v>
      </c>
      <c r="F179" s="79"/>
      <c r="G179" s="85">
        <f t="shared" si="23"/>
        <v>316703</v>
      </c>
      <c r="H179" s="85"/>
      <c r="I179" s="85"/>
      <c r="J179" s="85">
        <v>489.52748655913973</v>
      </c>
      <c r="K179" s="85"/>
      <c r="L179" s="85">
        <f t="shared" si="22"/>
        <v>489.52748655913973</v>
      </c>
    </row>
    <row r="180" spans="1:12" s="90" customFormat="1">
      <c r="A180" s="89"/>
      <c r="B180" s="89" t="s">
        <v>191</v>
      </c>
      <c r="C180" s="79">
        <v>131735</v>
      </c>
      <c r="D180" s="79"/>
      <c r="E180" s="79">
        <v>70258</v>
      </c>
      <c r="F180" s="79">
        <v>11204</v>
      </c>
      <c r="G180" s="85">
        <f t="shared" si="23"/>
        <v>213197</v>
      </c>
      <c r="H180" s="85">
        <v>203.62264784946234</v>
      </c>
      <c r="I180" s="85"/>
      <c r="J180" s="85">
        <v>108.59771505376344</v>
      </c>
      <c r="K180" s="85">
        <v>17.318010752688171</v>
      </c>
      <c r="L180" s="85">
        <f t="shared" si="22"/>
        <v>329.53837365591397</v>
      </c>
    </row>
    <row r="181" spans="1:12" s="90" customFormat="1">
      <c r="A181" s="89"/>
      <c r="B181" s="89" t="s">
        <v>192</v>
      </c>
      <c r="C181" s="79"/>
      <c r="D181" s="79"/>
      <c r="E181" s="79">
        <v>505320</v>
      </c>
      <c r="F181" s="79">
        <v>461078</v>
      </c>
      <c r="G181" s="85">
        <f t="shared" si="23"/>
        <v>966398</v>
      </c>
      <c r="H181" s="85"/>
      <c r="I181" s="85"/>
      <c r="J181" s="85">
        <v>781.07258064516134</v>
      </c>
      <c r="K181" s="85">
        <v>712.6877688172043</v>
      </c>
      <c r="L181" s="85">
        <f t="shared" si="22"/>
        <v>1493.7603494623656</v>
      </c>
    </row>
    <row r="182" spans="1:12" s="90" customFormat="1">
      <c r="A182" s="89"/>
      <c r="B182" s="89" t="s">
        <v>198</v>
      </c>
      <c r="C182" s="79"/>
      <c r="D182" s="79"/>
      <c r="E182" s="79">
        <v>193306</v>
      </c>
      <c r="F182" s="79">
        <v>13841</v>
      </c>
      <c r="G182" s="85">
        <f t="shared" si="23"/>
        <v>207147</v>
      </c>
      <c r="H182" s="85"/>
      <c r="I182" s="85"/>
      <c r="J182" s="85">
        <v>298.79287634408598</v>
      </c>
      <c r="K182" s="85"/>
      <c r="L182" s="85">
        <f t="shared" si="22"/>
        <v>298.79287634408598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54236</v>
      </c>
      <c r="E183" s="55">
        <v>2330340</v>
      </c>
      <c r="F183" s="55">
        <v>629977</v>
      </c>
      <c r="G183" s="55">
        <f t="shared" si="23"/>
        <v>3014553</v>
      </c>
      <c r="H183" s="26" t="s">
        <v>203</v>
      </c>
      <c r="I183" s="26">
        <v>83.832526881720412</v>
      </c>
      <c r="J183" s="26">
        <v>3602.0040322580639</v>
      </c>
      <c r="K183" s="26">
        <v>973.75477150537631</v>
      </c>
      <c r="L183" s="26">
        <f t="shared" si="22"/>
        <v>4659.5913306451603</v>
      </c>
    </row>
    <row r="184" spans="1:12" s="90" customFormat="1">
      <c r="A184" s="89"/>
      <c r="B184" s="89" t="s">
        <v>175</v>
      </c>
      <c r="C184" s="79"/>
      <c r="D184" s="79"/>
      <c r="E184" s="79">
        <v>696692</v>
      </c>
      <c r="F184" s="79">
        <v>282981</v>
      </c>
      <c r="G184" s="85">
        <f t="shared" si="23"/>
        <v>979673</v>
      </c>
      <c r="H184" s="85"/>
      <c r="I184" s="85"/>
      <c r="J184" s="85">
        <v>1076.876075268817</v>
      </c>
      <c r="K184" s="85">
        <v>437.40342741935484</v>
      </c>
      <c r="L184" s="85">
        <f t="shared" si="22"/>
        <v>1514.2795026881718</v>
      </c>
    </row>
    <row r="185" spans="1:12" s="90" customFormat="1">
      <c r="A185" s="89"/>
      <c r="B185" s="89" t="s">
        <v>176</v>
      </c>
      <c r="C185" s="79"/>
      <c r="D185" s="79"/>
      <c r="E185" s="79">
        <v>551074</v>
      </c>
      <c r="F185" s="79">
        <v>39907</v>
      </c>
      <c r="G185" s="85">
        <f t="shared" si="23"/>
        <v>590981</v>
      </c>
      <c r="H185" s="85"/>
      <c r="I185" s="85"/>
      <c r="J185" s="85">
        <v>851.79448924731184</v>
      </c>
      <c r="K185" s="85">
        <v>61.684206989247308</v>
      </c>
      <c r="L185" s="85">
        <f t="shared" si="22"/>
        <v>913.47869623655913</v>
      </c>
    </row>
    <row r="186" spans="1:12" s="90" customFormat="1">
      <c r="A186" s="89"/>
      <c r="B186" s="89" t="s">
        <v>177</v>
      </c>
      <c r="C186" s="79"/>
      <c r="D186" s="79">
        <v>54236</v>
      </c>
      <c r="E186" s="79">
        <v>323116</v>
      </c>
      <c r="F186" s="79">
        <v>128235</v>
      </c>
      <c r="G186" s="85">
        <f t="shared" si="23"/>
        <v>505587</v>
      </c>
      <c r="H186" s="85"/>
      <c r="I186" s="85">
        <v>83.832526881720412</v>
      </c>
      <c r="J186" s="85">
        <v>499.44005376344086</v>
      </c>
      <c r="K186" s="85">
        <v>198.2127016129032</v>
      </c>
      <c r="L186" s="85">
        <f t="shared" si="22"/>
        <v>781.48528225806444</v>
      </c>
    </row>
    <row r="187" spans="1:12" s="90" customFormat="1">
      <c r="A187" s="89"/>
      <c r="B187" s="89" t="s">
        <v>179</v>
      </c>
      <c r="C187" s="79"/>
      <c r="D187" s="79"/>
      <c r="E187" s="79">
        <v>178872</v>
      </c>
      <c r="F187" s="79">
        <v>24368</v>
      </c>
      <c r="G187" s="85">
        <f t="shared" si="23"/>
        <v>203240</v>
      </c>
      <c r="H187" s="85"/>
      <c r="I187" s="85"/>
      <c r="J187" s="85">
        <v>276.48225806451609</v>
      </c>
      <c r="K187" s="85">
        <v>37.665591397849454</v>
      </c>
      <c r="L187" s="85">
        <f t="shared" si="22"/>
        <v>314.14784946236557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9744</v>
      </c>
      <c r="G188" s="85">
        <f t="shared" si="23"/>
        <v>9744</v>
      </c>
      <c r="H188" s="85"/>
      <c r="I188" s="85"/>
      <c r="J188" s="85"/>
      <c r="K188" s="85">
        <v>15.061290322580644</v>
      </c>
      <c r="L188" s="85">
        <f t="shared" si="22"/>
        <v>15.061290322580644</v>
      </c>
    </row>
    <row r="189" spans="1:12" s="90" customFormat="1" ht="30">
      <c r="A189" s="89"/>
      <c r="B189" s="93" t="s">
        <v>180</v>
      </c>
      <c r="C189" s="79"/>
      <c r="D189" s="79"/>
      <c r="E189" s="79">
        <v>106995</v>
      </c>
      <c r="F189" s="79"/>
      <c r="G189" s="85">
        <f t="shared" si="23"/>
        <v>106995</v>
      </c>
      <c r="H189" s="85"/>
      <c r="I189" s="85"/>
      <c r="J189" s="85">
        <v>165.3820564516129</v>
      </c>
      <c r="K189" s="85"/>
      <c r="L189" s="85">
        <f t="shared" si="22"/>
        <v>165.3820564516129</v>
      </c>
    </row>
    <row r="190" spans="1:12" s="90" customFormat="1">
      <c r="A190" s="89"/>
      <c r="B190" s="89" t="s">
        <v>181</v>
      </c>
      <c r="C190" s="79"/>
      <c r="D190" s="79"/>
      <c r="E190" s="79">
        <v>440586</v>
      </c>
      <c r="F190" s="79">
        <v>134962</v>
      </c>
      <c r="G190" s="85">
        <f t="shared" si="23"/>
        <v>575548</v>
      </c>
      <c r="H190" s="85"/>
      <c r="I190" s="85"/>
      <c r="J190" s="85">
        <v>681.01330645161283</v>
      </c>
      <c r="K190" s="85">
        <v>208.61061827956988</v>
      </c>
      <c r="L190" s="85">
        <f t="shared" si="22"/>
        <v>889.62392473118268</v>
      </c>
    </row>
    <row r="191" spans="1:12" s="90" customFormat="1">
      <c r="A191" s="89"/>
      <c r="B191" s="89" t="s">
        <v>182</v>
      </c>
      <c r="C191" s="79"/>
      <c r="D191" s="79"/>
      <c r="E191" s="79">
        <v>11822</v>
      </c>
      <c r="F191" s="79"/>
      <c r="G191" s="85">
        <f t="shared" si="23"/>
        <v>11822</v>
      </c>
      <c r="H191" s="85"/>
      <c r="I191" s="85"/>
      <c r="J191" s="85">
        <v>18.273252688172043</v>
      </c>
      <c r="K191" s="85"/>
      <c r="L191" s="85">
        <f t="shared" si="22"/>
        <v>18.273252688172043</v>
      </c>
    </row>
    <row r="192" spans="1:12" s="90" customFormat="1">
      <c r="A192" s="89"/>
      <c r="B192" s="89" t="s">
        <v>183</v>
      </c>
      <c r="C192" s="79"/>
      <c r="D192" s="79"/>
      <c r="E192" s="79">
        <v>21183</v>
      </c>
      <c r="F192" s="79">
        <v>9780</v>
      </c>
      <c r="G192" s="85">
        <f t="shared" si="23"/>
        <v>30963</v>
      </c>
      <c r="H192" s="85"/>
      <c r="I192" s="85"/>
      <c r="J192" s="85">
        <v>32.742540322580645</v>
      </c>
      <c r="K192" s="85">
        <v>15.116935483870966</v>
      </c>
      <c r="L192" s="85">
        <f t="shared" si="22"/>
        <v>47.859475806451613</v>
      </c>
    </row>
    <row r="193" spans="1:12" s="90" customFormat="1">
      <c r="A193" s="38">
        <v>56</v>
      </c>
      <c r="B193" s="27" t="s">
        <v>63</v>
      </c>
      <c r="C193" s="28">
        <v>90714</v>
      </c>
      <c r="D193" s="28">
        <v>967</v>
      </c>
      <c r="E193" s="28">
        <v>2326289</v>
      </c>
      <c r="F193" s="28">
        <v>1915548</v>
      </c>
      <c r="G193" s="28">
        <f t="shared" si="23"/>
        <v>4333518</v>
      </c>
      <c r="H193" s="29">
        <v>140.21653225806449</v>
      </c>
      <c r="I193" s="29">
        <v>1.4946908602150537</v>
      </c>
      <c r="J193" s="29">
        <v>3595.742405913978</v>
      </c>
      <c r="K193" s="29">
        <v>2960.8604838709675</v>
      </c>
      <c r="L193" s="29">
        <f t="shared" si="22"/>
        <v>6698.3141129032247</v>
      </c>
    </row>
    <row r="194" spans="1:12">
      <c r="A194" s="40"/>
      <c r="B194" s="14" t="s">
        <v>193</v>
      </c>
      <c r="C194" s="15"/>
      <c r="D194" s="15">
        <v>967</v>
      </c>
      <c r="E194" s="15">
        <v>1607305</v>
      </c>
      <c r="F194" s="15">
        <v>1275864</v>
      </c>
      <c r="G194" s="15">
        <f t="shared" si="23"/>
        <v>2884136</v>
      </c>
      <c r="H194" s="16"/>
      <c r="I194" s="16">
        <v>1.4946908602150537</v>
      </c>
      <c r="J194" s="16">
        <v>2484.4096102150534</v>
      </c>
      <c r="K194" s="16">
        <v>1972.1016129032255</v>
      </c>
      <c r="L194" s="16">
        <f t="shared" si="22"/>
        <v>4458.0059139784935</v>
      </c>
    </row>
    <row r="195" spans="1:12">
      <c r="A195" s="40"/>
      <c r="B195" s="14" t="s">
        <v>194</v>
      </c>
      <c r="C195" s="15">
        <v>90714</v>
      </c>
      <c r="D195" s="15"/>
      <c r="E195" s="15">
        <v>718984</v>
      </c>
      <c r="F195" s="15">
        <v>639684</v>
      </c>
      <c r="G195" s="15">
        <f t="shared" si="23"/>
        <v>1449382</v>
      </c>
      <c r="H195" s="16">
        <v>140.21653225806449</v>
      </c>
      <c r="I195" s="16"/>
      <c r="J195" s="16">
        <v>1111.3327956989247</v>
      </c>
      <c r="K195" s="16">
        <v>988.75887096774181</v>
      </c>
      <c r="L195" s="16">
        <f t="shared" si="22"/>
        <v>2240.3081989247312</v>
      </c>
    </row>
    <row r="196" spans="1:12">
      <c r="A196" s="56">
        <v>57</v>
      </c>
      <c r="B196" s="57" t="s">
        <v>64</v>
      </c>
      <c r="C196" s="58">
        <v>321083</v>
      </c>
      <c r="D196" s="58">
        <v>0</v>
      </c>
      <c r="E196" s="58">
        <v>541768</v>
      </c>
      <c r="F196" s="58">
        <v>527547</v>
      </c>
      <c r="G196" s="58">
        <f t="shared" si="23"/>
        <v>1390398</v>
      </c>
      <c r="H196" s="43">
        <v>496.29764784946235</v>
      </c>
      <c r="I196" s="43" t="s">
        <v>203</v>
      </c>
      <c r="J196" s="43">
        <v>837.4102150537633</v>
      </c>
      <c r="K196" s="43">
        <v>815.42883064516127</v>
      </c>
      <c r="L196" s="43">
        <f t="shared" si="22"/>
        <v>2149.136693548387</v>
      </c>
    </row>
    <row r="197" spans="1:12">
      <c r="A197" s="39"/>
      <c r="B197" s="13" t="s">
        <v>195</v>
      </c>
      <c r="C197" s="8">
        <v>321083</v>
      </c>
      <c r="D197" s="8"/>
      <c r="E197" s="8">
        <v>59594.48</v>
      </c>
      <c r="F197" s="8">
        <v>63305.64</v>
      </c>
      <c r="G197" s="8">
        <f>SUM(C197:F197)</f>
        <v>443983.12</v>
      </c>
      <c r="H197" s="9">
        <v>496.29764784946235</v>
      </c>
      <c r="I197" s="9"/>
      <c r="J197" s="9">
        <v>92.115123655913976</v>
      </c>
      <c r="K197" s="9">
        <v>97.851459677419356</v>
      </c>
      <c r="L197" s="9">
        <f t="shared" si="22"/>
        <v>686.2642311827957</v>
      </c>
    </row>
    <row r="198" spans="1:12">
      <c r="A198" s="64"/>
      <c r="B198" s="13" t="s">
        <v>202</v>
      </c>
      <c r="C198" s="65"/>
      <c r="D198" s="65"/>
      <c r="E198" s="65">
        <v>482173.52</v>
      </c>
      <c r="F198" s="65">
        <v>464241.36</v>
      </c>
      <c r="G198" s="8">
        <f>SUM(C198:F198)</f>
        <v>946414.88</v>
      </c>
      <c r="H198" s="66"/>
      <c r="I198" s="66"/>
      <c r="J198" s="66">
        <v>745.29509139784943</v>
      </c>
      <c r="K198" s="66">
        <v>717.5773709677419</v>
      </c>
      <c r="L198" s="9">
        <f t="shared" si="22"/>
        <v>1462.8724623655912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1728166</v>
      </c>
      <c r="F199" s="19">
        <v>1059306</v>
      </c>
      <c r="G199" s="19">
        <f>SUM(C199:F199)</f>
        <v>2787472</v>
      </c>
      <c r="H199" s="20" t="s">
        <v>203</v>
      </c>
      <c r="I199" s="20" t="s">
        <v>203</v>
      </c>
      <c r="J199" s="20">
        <v>2671.2243279569889</v>
      </c>
      <c r="K199" s="20">
        <v>1637.3681451612902</v>
      </c>
      <c r="L199" s="20">
        <f t="shared" si="22"/>
        <v>4308.5924731182786</v>
      </c>
    </row>
    <row r="200" spans="1:12">
      <c r="A200" s="34"/>
      <c r="B200" s="21" t="s">
        <v>196</v>
      </c>
      <c r="C200" s="22"/>
      <c r="D200" s="22">
        <v>0</v>
      </c>
      <c r="E200" s="22">
        <v>1728166</v>
      </c>
      <c r="F200" s="22">
        <v>1059306</v>
      </c>
      <c r="G200" s="22">
        <f>SUM(C200:F200)</f>
        <v>2787472</v>
      </c>
      <c r="H200" s="23"/>
      <c r="I200" s="23" t="s">
        <v>203</v>
      </c>
      <c r="J200" s="23">
        <v>2671.2243279569889</v>
      </c>
      <c r="K200" s="23">
        <v>1637.3681451612902</v>
      </c>
      <c r="L200" s="23">
        <f t="shared" si="22"/>
        <v>4308.5924731182786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16646258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5522510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104620015.000733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50285069</v>
      </c>
      <c r="G201" s="61">
        <f>C201+D201+E201+F201</f>
        <v>177073852.00073302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25730.10309139785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8536.1377688172033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161711.04469199319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77725.577083333352</v>
      </c>
      <c r="L201" s="62">
        <f>H201+I201+J201+K201</f>
        <v>273702.86263554159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6" spans="1:12">
      <c r="C206" s="72"/>
      <c r="D206" s="72"/>
      <c r="E206" s="72"/>
      <c r="F206" s="72"/>
      <c r="G206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M207" sqref="M207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47" t="s">
        <v>9</v>
      </c>
      <c r="H6" s="147" t="s">
        <v>5</v>
      </c>
      <c r="I6" s="147" t="s">
        <v>6</v>
      </c>
      <c r="J6" s="147" t="s">
        <v>7</v>
      </c>
      <c r="K6" s="147" t="s">
        <v>8</v>
      </c>
      <c r="L6" s="147" t="s">
        <v>9</v>
      </c>
    </row>
    <row r="7" spans="1:13" s="76" customFormat="1">
      <c r="A7" s="73">
        <v>1</v>
      </c>
      <c r="B7" s="74" t="s">
        <v>10</v>
      </c>
      <c r="C7" s="75">
        <v>508758</v>
      </c>
      <c r="D7" s="75">
        <v>1946650</v>
      </c>
      <c r="E7" s="75">
        <v>1166382</v>
      </c>
      <c r="F7" s="75">
        <v>314589</v>
      </c>
      <c r="G7" s="75">
        <f>SUM(C7:F7)</f>
        <v>3936379</v>
      </c>
      <c r="H7" s="20">
        <v>786.38669354838714</v>
      </c>
      <c r="I7" s="20">
        <v>3008.9348118279563</v>
      </c>
      <c r="J7" s="20">
        <v>1802.8754032258064</v>
      </c>
      <c r="K7" s="20">
        <v>486.25987903225803</v>
      </c>
      <c r="L7" s="20">
        <f>H7+I7+J7+K7</f>
        <v>6084.4567876344081</v>
      </c>
    </row>
    <row r="8" spans="1:13" s="76" customFormat="1">
      <c r="A8" s="77"/>
      <c r="B8" s="78" t="s">
        <v>70</v>
      </c>
      <c r="C8" s="79">
        <v>508758</v>
      </c>
      <c r="D8" s="79">
        <v>1946650</v>
      </c>
      <c r="E8" s="79">
        <v>1166382</v>
      </c>
      <c r="F8" s="79">
        <v>314589</v>
      </c>
      <c r="G8" s="79">
        <f t="shared" ref="G8:L8" si="0">G7</f>
        <v>3936379</v>
      </c>
      <c r="H8" s="79">
        <v>786.38669354838714</v>
      </c>
      <c r="I8" s="79"/>
      <c r="J8" s="79">
        <v>1802.8754032258064</v>
      </c>
      <c r="K8" s="79">
        <v>486.25987903225803</v>
      </c>
      <c r="L8" s="79">
        <f t="shared" si="0"/>
        <v>6084.4567876344081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251624</v>
      </c>
      <c r="F9" s="55">
        <v>493389</v>
      </c>
      <c r="G9" s="55">
        <f>SUM(C9:F9)</f>
        <v>745013</v>
      </c>
      <c r="H9" s="26" t="s">
        <v>203</v>
      </c>
      <c r="I9" s="26" t="s">
        <v>203</v>
      </c>
      <c r="J9" s="26">
        <v>388.93494623655909</v>
      </c>
      <c r="K9" s="26">
        <v>762.6308467741934</v>
      </c>
      <c r="L9" s="26">
        <f t="shared" ref="L9:L30" si="1">H9+I9+J9+K9</f>
        <v>1151.5657930107525</v>
      </c>
    </row>
    <row r="10" spans="1:13" s="76" customFormat="1">
      <c r="A10" s="78"/>
      <c r="B10" s="78" t="s">
        <v>71</v>
      </c>
      <c r="C10" s="79"/>
      <c r="D10" s="79"/>
      <c r="E10" s="79">
        <v>13839.32</v>
      </c>
      <c r="F10" s="79">
        <v>246694.5</v>
      </c>
      <c r="G10" s="79">
        <f>E10+F10</f>
        <v>260533.82</v>
      </c>
      <c r="H10" s="79"/>
      <c r="I10" s="79"/>
      <c r="J10" s="79">
        <v>21.391422043010753</v>
      </c>
      <c r="K10" s="79">
        <v>381.3154233870967</v>
      </c>
      <c r="L10" s="79">
        <f t="shared" si="1"/>
        <v>402.70684543010748</v>
      </c>
    </row>
    <row r="11" spans="1:13" s="76" customFormat="1">
      <c r="A11" s="78"/>
      <c r="B11" s="78" t="s">
        <v>72</v>
      </c>
      <c r="C11" s="79"/>
      <c r="D11" s="79"/>
      <c r="E11" s="79">
        <v>145941.91999999998</v>
      </c>
      <c r="F11" s="79">
        <v>241760.61</v>
      </c>
      <c r="G11" s="79">
        <f>E11+F11</f>
        <v>387702.52999999997</v>
      </c>
      <c r="H11" s="79"/>
      <c r="I11" s="79"/>
      <c r="J11" s="79">
        <v>225.58226881720424</v>
      </c>
      <c r="K11" s="79">
        <v>373.68911491935478</v>
      </c>
      <c r="L11" s="79">
        <f t="shared" si="1"/>
        <v>599.27138373655907</v>
      </c>
    </row>
    <row r="12" spans="1:13" s="76" customFormat="1">
      <c r="A12" s="78"/>
      <c r="B12" s="78" t="s">
        <v>73</v>
      </c>
      <c r="C12" s="79"/>
      <c r="D12" s="79"/>
      <c r="E12" s="79">
        <v>27678.639999999999</v>
      </c>
      <c r="F12" s="79">
        <v>4933.8900000000003</v>
      </c>
      <c r="G12" s="79">
        <f>E12+F12</f>
        <v>32612.53</v>
      </c>
      <c r="H12" s="79"/>
      <c r="I12" s="79"/>
      <c r="J12" s="79">
        <v>42.782844086021505</v>
      </c>
      <c r="K12" s="79">
        <v>7.6263084677419348</v>
      </c>
      <c r="L12" s="79">
        <f t="shared" si="1"/>
        <v>50.409152553763441</v>
      </c>
    </row>
    <row r="13" spans="1:13" s="76" customFormat="1">
      <c r="A13" s="82"/>
      <c r="B13" s="82" t="s">
        <v>113</v>
      </c>
      <c r="C13" s="79"/>
      <c r="D13" s="79"/>
      <c r="E13" s="79">
        <v>64164.12</v>
      </c>
      <c r="F13" s="79"/>
      <c r="G13" s="79">
        <f>E13+F13</f>
        <v>64164.12</v>
      </c>
      <c r="H13" s="79"/>
      <c r="I13" s="79"/>
      <c r="J13" s="79">
        <v>99.178411290322586</v>
      </c>
      <c r="K13" s="79"/>
      <c r="L13" s="79">
        <f t="shared" si="1"/>
        <v>99.178411290322586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986897</v>
      </c>
      <c r="F14" s="41">
        <v>1053349</v>
      </c>
      <c r="G14" s="41">
        <f>SUM(C14:F14)</f>
        <v>2040246</v>
      </c>
      <c r="H14" s="32" t="s">
        <v>203</v>
      </c>
      <c r="I14" s="32" t="s">
        <v>203</v>
      </c>
      <c r="J14" s="32">
        <v>1525.4456317204299</v>
      </c>
      <c r="K14" s="32">
        <v>1628.1604166666666</v>
      </c>
      <c r="L14" s="32">
        <f t="shared" si="1"/>
        <v>3153.6060483870965</v>
      </c>
    </row>
    <row r="15" spans="1:13" s="76" customFormat="1">
      <c r="A15" s="78"/>
      <c r="B15" s="78" t="s">
        <v>74</v>
      </c>
      <c r="C15" s="79"/>
      <c r="D15" s="79"/>
      <c r="E15" s="79">
        <v>986897</v>
      </c>
      <c r="F15" s="79">
        <v>1053349</v>
      </c>
      <c r="G15" s="79">
        <f>F15+E15</f>
        <v>2040246</v>
      </c>
      <c r="H15" s="79"/>
      <c r="I15" s="79"/>
      <c r="J15" s="79">
        <v>1525.4456317204299</v>
      </c>
      <c r="K15" s="79">
        <v>1628.1604166666666</v>
      </c>
      <c r="L15" s="79">
        <f t="shared" si="1"/>
        <v>3153.6060483870965</v>
      </c>
    </row>
    <row r="16" spans="1:13" s="76" customFormat="1">
      <c r="A16" s="83">
        <v>4</v>
      </c>
      <c r="B16" s="84" t="s">
        <v>13</v>
      </c>
      <c r="C16" s="41">
        <v>264201</v>
      </c>
      <c r="D16" s="41">
        <v>0</v>
      </c>
      <c r="E16" s="41">
        <v>1011130</v>
      </c>
      <c r="F16" s="41">
        <v>466948</v>
      </c>
      <c r="G16" s="41">
        <f>SUM(C16:F16)</f>
        <v>1742279</v>
      </c>
      <c r="H16" s="32">
        <v>408.3752016129032</v>
      </c>
      <c r="I16" s="32" t="s">
        <v>203</v>
      </c>
      <c r="J16" s="32">
        <v>1562.9025537634407</v>
      </c>
      <c r="K16" s="32">
        <v>721.76102150537633</v>
      </c>
      <c r="L16" s="32">
        <f t="shared" si="1"/>
        <v>2693.0387768817204</v>
      </c>
    </row>
    <row r="17" spans="1:12" s="76" customFormat="1">
      <c r="A17" s="78"/>
      <c r="B17" s="78" t="s">
        <v>80</v>
      </c>
      <c r="C17" s="79">
        <v>264201</v>
      </c>
      <c r="D17" s="79"/>
      <c r="E17" s="79">
        <v>98590</v>
      </c>
      <c r="F17" s="79">
        <v>75945</v>
      </c>
      <c r="G17" s="79">
        <f>SUM(C17:F17)</f>
        <v>438736</v>
      </c>
      <c r="H17" s="79">
        <v>408.3752016129032</v>
      </c>
      <c r="I17" s="79"/>
      <c r="J17" s="79">
        <v>152.3904569892473</v>
      </c>
      <c r="K17" s="79">
        <v>117.38810483870967</v>
      </c>
      <c r="L17" s="79">
        <f t="shared" si="1"/>
        <v>678.15376344086019</v>
      </c>
    </row>
    <row r="18" spans="1:12" s="76" customFormat="1">
      <c r="A18" s="78"/>
      <c r="B18" s="78" t="s">
        <v>81</v>
      </c>
      <c r="C18" s="79"/>
      <c r="D18" s="79"/>
      <c r="E18" s="79">
        <v>912540</v>
      </c>
      <c r="F18" s="79">
        <v>391003</v>
      </c>
      <c r="G18" s="79">
        <f t="shared" ref="G18:G30" si="2">SUM(C18:F18)</f>
        <v>1303543</v>
      </c>
      <c r="H18" s="79"/>
      <c r="I18" s="79"/>
      <c r="J18" s="79">
        <v>1410.5120967741934</v>
      </c>
      <c r="K18" s="79">
        <v>604.37291666666658</v>
      </c>
      <c r="L18" s="79">
        <f t="shared" si="1"/>
        <v>2014.8850134408599</v>
      </c>
    </row>
    <row r="19" spans="1:12" s="76" customFormat="1">
      <c r="A19" s="83">
        <v>5</v>
      </c>
      <c r="B19" s="84" t="s">
        <v>14</v>
      </c>
      <c r="C19" s="41">
        <v>258877</v>
      </c>
      <c r="D19" s="41">
        <v>103178</v>
      </c>
      <c r="E19" s="41">
        <v>3797869</v>
      </c>
      <c r="F19" s="41">
        <v>1549356</v>
      </c>
      <c r="G19" s="41">
        <f t="shared" si="2"/>
        <v>5709280</v>
      </c>
      <c r="H19" s="32">
        <v>400.14590053763436</v>
      </c>
      <c r="I19" s="32">
        <v>159.48212365591397</v>
      </c>
      <c r="J19" s="32">
        <v>5870.3620295698929</v>
      </c>
      <c r="K19" s="32">
        <v>2394.8379032258063</v>
      </c>
      <c r="L19" s="32">
        <f t="shared" si="1"/>
        <v>8824.8279569892475</v>
      </c>
    </row>
    <row r="20" spans="1:12" s="76" customFormat="1">
      <c r="A20" s="78"/>
      <c r="B20" s="78" t="s">
        <v>78</v>
      </c>
      <c r="C20" s="79">
        <v>258877</v>
      </c>
      <c r="D20" s="79">
        <v>103178</v>
      </c>
      <c r="E20" s="79">
        <v>1215318</v>
      </c>
      <c r="F20" s="79">
        <v>92962</v>
      </c>
      <c r="G20" s="79">
        <f t="shared" si="2"/>
        <v>1670335</v>
      </c>
      <c r="H20" s="79">
        <v>400.14590053763436</v>
      </c>
      <c r="I20" s="79">
        <v>159.48212365591397</v>
      </c>
      <c r="J20" s="79">
        <v>1878.5157258064514</v>
      </c>
      <c r="K20" s="79">
        <v>143.69126344086021</v>
      </c>
      <c r="L20" s="79">
        <f t="shared" si="1"/>
        <v>2581.8350134408602</v>
      </c>
    </row>
    <row r="21" spans="1:12" s="76" customFormat="1">
      <c r="A21" s="78"/>
      <c r="B21" s="78" t="s">
        <v>79</v>
      </c>
      <c r="C21" s="79"/>
      <c r="D21" s="79"/>
      <c r="E21" s="79">
        <v>1101382</v>
      </c>
      <c r="F21" s="79">
        <v>805665</v>
      </c>
      <c r="G21" s="79">
        <f t="shared" si="2"/>
        <v>1907047</v>
      </c>
      <c r="H21" s="79"/>
      <c r="I21" s="79"/>
      <c r="J21" s="79">
        <v>1702.4049731182793</v>
      </c>
      <c r="K21" s="79">
        <v>1245.3155241935483</v>
      </c>
      <c r="L21" s="79">
        <f t="shared" si="1"/>
        <v>2947.7204973118278</v>
      </c>
    </row>
    <row r="22" spans="1:12" s="76" customFormat="1">
      <c r="A22" s="78"/>
      <c r="B22" s="78" t="s">
        <v>75</v>
      </c>
      <c r="C22" s="79"/>
      <c r="D22" s="79"/>
      <c r="E22" s="79">
        <v>1253297</v>
      </c>
      <c r="F22" s="79">
        <v>418326</v>
      </c>
      <c r="G22" s="79">
        <f t="shared" si="2"/>
        <v>1671623</v>
      </c>
      <c r="H22" s="79"/>
      <c r="I22" s="79"/>
      <c r="J22" s="79">
        <v>1937.2198252688172</v>
      </c>
      <c r="K22" s="79">
        <v>646.60604838709673</v>
      </c>
      <c r="L22" s="79">
        <f t="shared" si="1"/>
        <v>2583.8258736559137</v>
      </c>
    </row>
    <row r="23" spans="1:12" s="76" customFormat="1">
      <c r="A23" s="78"/>
      <c r="B23" s="78" t="s">
        <v>76</v>
      </c>
      <c r="C23" s="79"/>
      <c r="D23" s="79"/>
      <c r="E23" s="79">
        <v>227872</v>
      </c>
      <c r="F23" s="79">
        <v>232403</v>
      </c>
      <c r="G23" s="79">
        <f t="shared" si="2"/>
        <v>460275</v>
      </c>
      <c r="H23" s="79"/>
      <c r="I23" s="79"/>
      <c r="J23" s="79">
        <v>352.22150537634406</v>
      </c>
      <c r="K23" s="79">
        <v>359.22506720430107</v>
      </c>
      <c r="L23" s="79">
        <f t="shared" si="1"/>
        <v>711.44657258064512</v>
      </c>
    </row>
    <row r="24" spans="1:12" s="76" customFormat="1" ht="15.75" customHeight="1">
      <c r="A24" s="83">
        <v>6</v>
      </c>
      <c r="B24" s="84" t="s">
        <v>15</v>
      </c>
      <c r="C24" s="41">
        <v>7882</v>
      </c>
      <c r="D24" s="41">
        <v>0</v>
      </c>
      <c r="E24" s="41">
        <v>952800</v>
      </c>
      <c r="F24" s="41">
        <v>847087</v>
      </c>
      <c r="G24" s="41">
        <f t="shared" si="2"/>
        <v>1807769</v>
      </c>
      <c r="H24" s="32">
        <v>12.183198924731181</v>
      </c>
      <c r="I24" s="32" t="s">
        <v>203</v>
      </c>
      <c r="J24" s="32">
        <v>1472.741935483871</v>
      </c>
      <c r="K24" s="32">
        <v>1309.3414650537634</v>
      </c>
      <c r="L24" s="32">
        <f t="shared" si="1"/>
        <v>2794.2665994623658</v>
      </c>
    </row>
    <row r="25" spans="1:12" s="76" customFormat="1">
      <c r="A25" s="78"/>
      <c r="B25" s="78" t="s">
        <v>83</v>
      </c>
      <c r="C25" s="79">
        <v>7882</v>
      </c>
      <c r="D25" s="79"/>
      <c r="E25" s="79">
        <v>44781.599999999999</v>
      </c>
      <c r="F25" s="79">
        <v>59296.090000000004</v>
      </c>
      <c r="G25" s="79">
        <f t="shared" si="2"/>
        <v>111959.69</v>
      </c>
      <c r="H25" s="79">
        <v>12.183198924731181</v>
      </c>
      <c r="I25" s="79"/>
      <c r="J25" s="79">
        <v>69.218870967741921</v>
      </c>
      <c r="K25" s="79">
        <v>91.653902553763444</v>
      </c>
      <c r="L25" s="79">
        <f t="shared" si="1"/>
        <v>173.05597244623655</v>
      </c>
    </row>
    <row r="26" spans="1:12" s="76" customFormat="1">
      <c r="A26" s="78"/>
      <c r="B26" s="78" t="s">
        <v>82</v>
      </c>
      <c r="C26" s="79"/>
      <c r="D26" s="79"/>
      <c r="E26" s="79">
        <v>321093.60000000003</v>
      </c>
      <c r="F26" s="79">
        <v>227019.31600000002</v>
      </c>
      <c r="G26" s="79">
        <f t="shared" si="2"/>
        <v>548112.91600000008</v>
      </c>
      <c r="H26" s="79"/>
      <c r="I26" s="79"/>
      <c r="J26" s="79">
        <v>496.31403225806451</v>
      </c>
      <c r="K26" s="79">
        <v>350.90351263440857</v>
      </c>
      <c r="L26" s="79">
        <f t="shared" si="1"/>
        <v>847.21754489247314</v>
      </c>
    </row>
    <row r="27" spans="1:12" s="76" customFormat="1">
      <c r="A27" s="78"/>
      <c r="B27" s="78" t="s">
        <v>84</v>
      </c>
      <c r="C27" s="79"/>
      <c r="D27" s="79"/>
      <c r="E27" s="79">
        <v>53356.800000000003</v>
      </c>
      <c r="F27" s="79">
        <v>28800.958000000002</v>
      </c>
      <c r="G27" s="79">
        <f t="shared" si="2"/>
        <v>82157.758000000002</v>
      </c>
      <c r="H27" s="79"/>
      <c r="I27" s="79"/>
      <c r="J27" s="79">
        <v>82.47354838709677</v>
      </c>
      <c r="K27" s="79">
        <v>44.51760981182796</v>
      </c>
      <c r="L27" s="79">
        <f t="shared" si="1"/>
        <v>126.99115819892472</v>
      </c>
    </row>
    <row r="28" spans="1:12" s="76" customFormat="1">
      <c r="A28" s="78"/>
      <c r="B28" s="78" t="s">
        <v>85</v>
      </c>
      <c r="C28" s="79"/>
      <c r="D28" s="79"/>
      <c r="E28" s="79">
        <v>16197.6</v>
      </c>
      <c r="F28" s="79">
        <v>20330.088</v>
      </c>
      <c r="G28" s="79">
        <f t="shared" si="2"/>
        <v>36527.688000000002</v>
      </c>
      <c r="H28" s="79"/>
      <c r="I28" s="79"/>
      <c r="J28" s="79">
        <v>25.036612903225809</v>
      </c>
      <c r="K28" s="79">
        <v>31.424195161290321</v>
      </c>
      <c r="L28" s="79">
        <f t="shared" si="1"/>
        <v>56.460808064516129</v>
      </c>
    </row>
    <row r="29" spans="1:12" s="76" customFormat="1">
      <c r="A29" s="78"/>
      <c r="B29" s="78" t="s">
        <v>86</v>
      </c>
      <c r="C29" s="79"/>
      <c r="D29" s="79"/>
      <c r="E29" s="79">
        <v>517370.4</v>
      </c>
      <c r="F29" s="79">
        <v>511640.54800000007</v>
      </c>
      <c r="G29" s="79">
        <f t="shared" si="2"/>
        <v>1029010.9480000001</v>
      </c>
      <c r="H29" s="79"/>
      <c r="I29" s="79"/>
      <c r="J29" s="79">
        <v>799.69887096774187</v>
      </c>
      <c r="K29" s="79">
        <v>790.8422448924731</v>
      </c>
      <c r="L29" s="79">
        <f t="shared" si="1"/>
        <v>1590.5411158602151</v>
      </c>
    </row>
    <row r="30" spans="1:12" s="76" customFormat="1">
      <c r="A30" s="83">
        <v>8</v>
      </c>
      <c r="B30" s="84" t="s">
        <v>16</v>
      </c>
      <c r="C30" s="41">
        <v>721085</v>
      </c>
      <c r="D30" s="41">
        <v>0</v>
      </c>
      <c r="E30" s="41">
        <v>1554200.0000000002</v>
      </c>
      <c r="F30" s="41">
        <v>1318113</v>
      </c>
      <c r="G30" s="41">
        <f t="shared" si="2"/>
        <v>3593398</v>
      </c>
      <c r="H30" s="32">
        <v>1114.580309139785</v>
      </c>
      <c r="I30" s="32" t="s">
        <v>203</v>
      </c>
      <c r="J30" s="32">
        <v>2402.3252688172047</v>
      </c>
      <c r="K30" s="32">
        <v>2037.4058467741934</v>
      </c>
      <c r="L30" s="32">
        <f t="shared" si="1"/>
        <v>5554.3114247311833</v>
      </c>
    </row>
    <row r="31" spans="1:12" s="76" customFormat="1">
      <c r="A31" s="78"/>
      <c r="B31" s="78" t="s">
        <v>87</v>
      </c>
      <c r="C31" s="79">
        <v>721085</v>
      </c>
      <c r="D31" s="79">
        <v>0</v>
      </c>
      <c r="E31" s="79">
        <v>1554200.0000000002</v>
      </c>
      <c r="F31" s="79">
        <v>1318113</v>
      </c>
      <c r="G31" s="79">
        <f t="shared" ref="G31:L31" si="3">G30</f>
        <v>3593398</v>
      </c>
      <c r="H31" s="79">
        <v>1114.580309139785</v>
      </c>
      <c r="I31" s="79"/>
      <c r="J31" s="79">
        <v>2402.3252688172047</v>
      </c>
      <c r="K31" s="79">
        <v>2037.4058467741934</v>
      </c>
      <c r="L31" s="79">
        <f t="shared" si="3"/>
        <v>5554.3114247311833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1607172</v>
      </c>
      <c r="F32" s="41">
        <v>565745</v>
      </c>
      <c r="G32" s="41">
        <f>SUM(C32:F32)</f>
        <v>2172917</v>
      </c>
      <c r="H32" s="32" t="s">
        <v>203</v>
      </c>
      <c r="I32" s="32" t="s">
        <v>203</v>
      </c>
      <c r="J32" s="32">
        <v>2484.2040322580642</v>
      </c>
      <c r="K32" s="32">
        <v>874.47143817204289</v>
      </c>
      <c r="L32" s="32">
        <f>H32+I32+J32+K32</f>
        <v>3358.675470430107</v>
      </c>
    </row>
    <row r="33" spans="1:12" s="76" customFormat="1">
      <c r="A33" s="78"/>
      <c r="B33" s="78" t="s">
        <v>88</v>
      </c>
      <c r="C33" s="79"/>
      <c r="D33" s="79"/>
      <c r="E33" s="79">
        <v>1607172</v>
      </c>
      <c r="F33" s="79">
        <v>565745</v>
      </c>
      <c r="G33" s="79">
        <f>G32</f>
        <v>2172917</v>
      </c>
      <c r="H33" s="79"/>
      <c r="I33" s="79"/>
      <c r="J33" s="79">
        <v>2484.2040322580642</v>
      </c>
      <c r="K33" s="79">
        <v>874.47143817204289</v>
      </c>
      <c r="L33" s="79">
        <f>K33+J33</f>
        <v>3358.675470430107</v>
      </c>
    </row>
    <row r="34" spans="1:12" s="76" customFormat="1">
      <c r="A34" s="83">
        <v>10</v>
      </c>
      <c r="B34" s="84" t="s">
        <v>18</v>
      </c>
      <c r="C34" s="41">
        <v>1517333</v>
      </c>
      <c r="D34" s="41">
        <v>531551</v>
      </c>
      <c r="E34" s="41">
        <v>1769412</v>
      </c>
      <c r="F34" s="41">
        <v>1058182</v>
      </c>
      <c r="G34" s="41">
        <f t="shared" ref="G34:G39" si="4">SUM(C34:F34)</f>
        <v>4876478</v>
      </c>
      <c r="H34" s="32">
        <v>2345.3399865591396</v>
      </c>
      <c r="I34" s="32">
        <v>821.61780913978498</v>
      </c>
      <c r="J34" s="32">
        <v>2734.9782258064511</v>
      </c>
      <c r="K34" s="32">
        <v>1635.6307795698924</v>
      </c>
      <c r="L34" s="32">
        <f t="shared" ref="L34:L74" si="5">H34+I34+J34+K34</f>
        <v>7537.5668010752679</v>
      </c>
    </row>
    <row r="35" spans="1:12" s="76" customFormat="1">
      <c r="A35" s="78"/>
      <c r="B35" s="78" t="s">
        <v>93</v>
      </c>
      <c r="C35" s="79">
        <v>1517333</v>
      </c>
      <c r="D35" s="79">
        <v>531551</v>
      </c>
      <c r="E35" s="79">
        <v>1769412</v>
      </c>
      <c r="F35" s="79">
        <v>1058182</v>
      </c>
      <c r="G35" s="79">
        <f>SUM(C35:F35)</f>
        <v>4876478</v>
      </c>
      <c r="H35" s="79"/>
      <c r="I35" s="79"/>
      <c r="J35" s="79">
        <v>2734.9782258064511</v>
      </c>
      <c r="K35" s="79">
        <v>1635.6307795698924</v>
      </c>
      <c r="L35" s="79">
        <f t="shared" si="5"/>
        <v>4370.6090053763437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si="4"/>
        <v>0</v>
      </c>
      <c r="H36" s="79"/>
      <c r="I36" s="79"/>
      <c r="J36" s="85" t="s">
        <v>203</v>
      </c>
      <c r="K36" s="79" t="s">
        <v>203</v>
      </c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4"/>
        <v>0</v>
      </c>
      <c r="H37" s="79"/>
      <c r="I37" s="79"/>
      <c r="J37" s="79" t="s">
        <v>203</v>
      </c>
      <c r="K37" s="79" t="s">
        <v>203</v>
      </c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4"/>
        <v>0</v>
      </c>
      <c r="H38" s="79"/>
      <c r="I38" s="79"/>
      <c r="J38" s="79" t="s">
        <v>203</v>
      </c>
      <c r="K38" s="79" t="s">
        <v>203</v>
      </c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4"/>
        <v>0</v>
      </c>
      <c r="H39" s="79"/>
      <c r="I39" s="79"/>
      <c r="J39" s="79" t="s">
        <v>203</v>
      </c>
      <c r="K39" s="79" t="s">
        <v>203</v>
      </c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8724</v>
      </c>
      <c r="D41" s="41">
        <v>26475</v>
      </c>
      <c r="E41" s="41">
        <v>864712</v>
      </c>
      <c r="F41" s="41">
        <v>1247539</v>
      </c>
      <c r="G41" s="41">
        <f>SUM(C41:F41)</f>
        <v>2147450</v>
      </c>
      <c r="H41" s="32">
        <v>13.484677419354838</v>
      </c>
      <c r="I41" s="32">
        <v>40.922379032258064</v>
      </c>
      <c r="J41" s="32">
        <v>1336.5844086021505</v>
      </c>
      <c r="K41" s="32">
        <v>1928.3196908602149</v>
      </c>
      <c r="L41" s="32">
        <f t="shared" si="5"/>
        <v>3319.3111559139784</v>
      </c>
    </row>
    <row r="42" spans="1:12" s="76" customFormat="1">
      <c r="A42" s="78"/>
      <c r="B42" s="78" t="s">
        <v>94</v>
      </c>
      <c r="C42" s="79">
        <v>8724</v>
      </c>
      <c r="D42" s="79">
        <v>26475</v>
      </c>
      <c r="E42" s="79">
        <v>864712</v>
      </c>
      <c r="F42" s="79">
        <v>1247539</v>
      </c>
      <c r="G42" s="79">
        <f>C42+D42+E42+F42</f>
        <v>2147450</v>
      </c>
      <c r="H42" s="79"/>
      <c r="I42" s="79">
        <v>40.922379032258064</v>
      </c>
      <c r="J42" s="79">
        <v>1336.5844086021505</v>
      </c>
      <c r="K42" s="79">
        <v>1928.3196908602149</v>
      </c>
      <c r="L42" s="79">
        <f t="shared" si="5"/>
        <v>3305.8264784946232</v>
      </c>
    </row>
    <row r="43" spans="1:12" s="76" customFormat="1">
      <c r="A43" s="83">
        <v>12</v>
      </c>
      <c r="B43" s="84" t="s">
        <v>20</v>
      </c>
      <c r="C43" s="41">
        <v>5482360</v>
      </c>
      <c r="D43" s="41">
        <v>1302797</v>
      </c>
      <c r="E43" s="41">
        <v>18568160</v>
      </c>
      <c r="F43" s="41">
        <v>3304469</v>
      </c>
      <c r="G43" s="41">
        <f t="shared" ref="G43:G48" si="6">SUM(C43:F43)</f>
        <v>28657786</v>
      </c>
      <c r="H43" s="42">
        <v>8474.0779569892475</v>
      </c>
      <c r="I43" s="42">
        <v>2013.7319220430106</v>
      </c>
      <c r="J43" s="32">
        <v>28700.784946236556</v>
      </c>
      <c r="K43" s="32">
        <v>5107.7141801075259</v>
      </c>
      <c r="L43" s="32">
        <f t="shared" si="5"/>
        <v>44296.309005376337</v>
      </c>
    </row>
    <row r="44" spans="1:12" s="86" customFormat="1" ht="16.5" customHeight="1">
      <c r="A44" s="82"/>
      <c r="B44" s="82" t="s">
        <v>95</v>
      </c>
      <c r="C44" s="79">
        <v>5482360</v>
      </c>
      <c r="D44" s="79">
        <v>1302797</v>
      </c>
      <c r="E44" s="79">
        <v>18542945</v>
      </c>
      <c r="F44" s="79">
        <v>3297640</v>
      </c>
      <c r="G44" s="79">
        <f>G43-G45</f>
        <v>28625742</v>
      </c>
      <c r="H44" s="79">
        <v>8474.0779569892475</v>
      </c>
      <c r="I44" s="79">
        <v>2013.7319220430106</v>
      </c>
      <c r="J44" s="79">
        <v>28661.810147849461</v>
      </c>
      <c r="K44" s="79">
        <v>5097.1586021505373</v>
      </c>
      <c r="L44" s="79">
        <f t="shared" si="5"/>
        <v>44246.778629032255</v>
      </c>
    </row>
    <row r="45" spans="1:12" s="76" customFormat="1">
      <c r="A45" s="82"/>
      <c r="B45" s="82" t="s">
        <v>97</v>
      </c>
      <c r="C45" s="79"/>
      <c r="D45" s="79"/>
      <c r="E45" s="79">
        <v>25215</v>
      </c>
      <c r="F45" s="79">
        <v>6829</v>
      </c>
      <c r="G45" s="79">
        <f t="shared" si="6"/>
        <v>32044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17528</v>
      </c>
      <c r="G46" s="87">
        <f t="shared" si="6"/>
        <v>17528</v>
      </c>
      <c r="H46" s="88" t="s">
        <v>203</v>
      </c>
      <c r="I46" s="88" t="s">
        <v>203</v>
      </c>
      <c r="J46" s="88" t="s">
        <v>203</v>
      </c>
      <c r="K46" s="88">
        <v>27.093010752688169</v>
      </c>
      <c r="L46" s="88">
        <f>H46+I46+J46+K46</f>
        <v>27.093010752688169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17528</v>
      </c>
      <c r="G47" s="79">
        <f>G46</f>
        <v>17528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721975</v>
      </c>
      <c r="F48" s="41">
        <v>463804</v>
      </c>
      <c r="G48" s="41">
        <f t="shared" si="6"/>
        <v>1185779</v>
      </c>
      <c r="H48" s="42" t="s">
        <v>203</v>
      </c>
      <c r="I48" s="42" t="s">
        <v>203</v>
      </c>
      <c r="J48" s="32">
        <v>1115.9559811827955</v>
      </c>
      <c r="K48" s="32">
        <v>716.90134408602148</v>
      </c>
      <c r="L48" s="32">
        <f>H48+I48+J48+K48</f>
        <v>1832.857325268817</v>
      </c>
    </row>
    <row r="49" spans="1:12" s="76" customFormat="1">
      <c r="A49" s="82"/>
      <c r="B49" s="82" t="s">
        <v>98</v>
      </c>
      <c r="C49" s="79"/>
      <c r="D49" s="79"/>
      <c r="E49" s="79">
        <v>721975</v>
      </c>
      <c r="F49" s="79">
        <v>463804</v>
      </c>
      <c r="G49" s="79">
        <f t="shared" ref="G49" si="7">G48</f>
        <v>1185779</v>
      </c>
      <c r="H49" s="79"/>
      <c r="I49" s="79"/>
      <c r="J49" s="79">
        <v>1115.9559811827955</v>
      </c>
      <c r="K49" s="79">
        <v>716.90134408602148</v>
      </c>
      <c r="L49" s="79">
        <f t="shared" si="5"/>
        <v>1832.857325268817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1897591</v>
      </c>
      <c r="F50" s="41">
        <v>430125</v>
      </c>
      <c r="G50" s="41">
        <f t="shared" ref="G50:G57" si="8">SUM(C50:F50)</f>
        <v>2327716</v>
      </c>
      <c r="H50" s="32" t="s">
        <v>203</v>
      </c>
      <c r="I50" s="32" t="s">
        <v>203</v>
      </c>
      <c r="J50" s="32">
        <v>2933.1043682795694</v>
      </c>
      <c r="K50" s="32">
        <v>664.84375</v>
      </c>
      <c r="L50" s="32">
        <f>H50+I50+J50+K50</f>
        <v>3597.9481182795694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759037</v>
      </c>
      <c r="F51" s="79">
        <v>12904</v>
      </c>
      <c r="G51" s="79">
        <f t="shared" si="8"/>
        <v>771941</v>
      </c>
      <c r="H51" s="79"/>
      <c r="I51" s="79"/>
      <c r="J51" s="79">
        <v>1173.2426747311827</v>
      </c>
      <c r="K51" s="79">
        <v>19.945698924731182</v>
      </c>
      <c r="L51" s="79">
        <f t="shared" si="5"/>
        <v>1193.1883736559139</v>
      </c>
    </row>
    <row r="52" spans="1:12" s="76" customFormat="1">
      <c r="A52" s="82"/>
      <c r="B52" s="82" t="s">
        <v>99</v>
      </c>
      <c r="C52" s="79"/>
      <c r="D52" s="79"/>
      <c r="E52" s="79">
        <v>189759</v>
      </c>
      <c r="F52" s="79">
        <v>301087</v>
      </c>
      <c r="G52" s="79">
        <f t="shared" si="8"/>
        <v>490846</v>
      </c>
      <c r="H52" s="79"/>
      <c r="I52" s="79"/>
      <c r="J52" s="79">
        <v>293</v>
      </c>
      <c r="K52" s="79">
        <v>464.89805107526877</v>
      </c>
      <c r="L52" s="79">
        <f t="shared" si="5"/>
        <v>757.89805107526877</v>
      </c>
    </row>
    <row r="53" spans="1:12" s="76" customFormat="1">
      <c r="A53" s="82"/>
      <c r="B53" s="82" t="s">
        <v>103</v>
      </c>
      <c r="C53" s="79"/>
      <c r="D53" s="79"/>
      <c r="E53" s="79">
        <v>151807</v>
      </c>
      <c r="F53" s="79">
        <v>116134</v>
      </c>
      <c r="G53" s="79">
        <f t="shared" si="8"/>
        <v>267941</v>
      </c>
      <c r="H53" s="79"/>
      <c r="I53" s="79"/>
      <c r="J53" s="79">
        <v>235</v>
      </c>
      <c r="K53" s="79">
        <v>180</v>
      </c>
      <c r="L53" s="79">
        <f t="shared" si="5"/>
        <v>415</v>
      </c>
    </row>
    <row r="54" spans="1:12" s="76" customFormat="1">
      <c r="A54" s="82"/>
      <c r="B54" s="82" t="s">
        <v>100</v>
      </c>
      <c r="C54" s="79"/>
      <c r="D54" s="79"/>
      <c r="E54" s="79">
        <v>569277</v>
      </c>
      <c r="F54" s="79">
        <v>0</v>
      </c>
      <c r="G54" s="79">
        <f t="shared" si="8"/>
        <v>569277</v>
      </c>
      <c r="H54" s="79"/>
      <c r="I54" s="79"/>
      <c r="J54" s="79">
        <v>880</v>
      </c>
      <c r="K54" s="79">
        <v>0</v>
      </c>
      <c r="L54" s="79">
        <f t="shared" si="5"/>
        <v>880</v>
      </c>
    </row>
    <row r="55" spans="1:12" s="76" customFormat="1">
      <c r="A55" s="82"/>
      <c r="B55" s="82" t="s">
        <v>104</v>
      </c>
      <c r="C55" s="79"/>
      <c r="D55" s="79"/>
      <c r="E55" s="79">
        <v>94880</v>
      </c>
      <c r="F55" s="79">
        <v>0</v>
      </c>
      <c r="G55" s="79">
        <f t="shared" si="8"/>
        <v>94880</v>
      </c>
      <c r="H55" s="79"/>
      <c r="I55" s="79"/>
      <c r="J55" s="79">
        <v>147</v>
      </c>
      <c r="K55" s="79">
        <v>0</v>
      </c>
      <c r="L55" s="79">
        <f t="shared" si="5"/>
        <v>147</v>
      </c>
    </row>
    <row r="56" spans="1:12" s="76" customFormat="1">
      <c r="A56" s="82"/>
      <c r="B56" s="82" t="s">
        <v>101</v>
      </c>
      <c r="C56" s="79"/>
      <c r="D56" s="79"/>
      <c r="E56" s="79">
        <v>132831</v>
      </c>
      <c r="F56" s="79">
        <v>0</v>
      </c>
      <c r="G56" s="79">
        <f t="shared" si="8"/>
        <v>132831</v>
      </c>
      <c r="H56" s="79"/>
      <c r="I56" s="79"/>
      <c r="J56" s="79">
        <v>205</v>
      </c>
      <c r="K56" s="79">
        <v>0</v>
      </c>
      <c r="L56" s="79">
        <f t="shared" si="5"/>
        <v>205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149057</v>
      </c>
      <c r="F57" s="55">
        <v>322412</v>
      </c>
      <c r="G57" s="55">
        <f t="shared" si="8"/>
        <v>471469</v>
      </c>
      <c r="H57" s="26" t="s">
        <v>203</v>
      </c>
      <c r="I57" s="26" t="s">
        <v>203</v>
      </c>
      <c r="J57" s="26">
        <v>230.39724462365589</v>
      </c>
      <c r="K57" s="26">
        <v>498.35188172043007</v>
      </c>
      <c r="L57" s="44">
        <f>H57+I57+J57+K57</f>
        <v>728.74912634408599</v>
      </c>
    </row>
    <row r="58" spans="1:12" s="76" customFormat="1">
      <c r="A58" s="82"/>
      <c r="B58" s="82" t="s">
        <v>105</v>
      </c>
      <c r="C58" s="79"/>
      <c r="D58" s="79"/>
      <c r="E58" s="79">
        <v>149057</v>
      </c>
      <c r="F58" s="79">
        <v>322412</v>
      </c>
      <c r="G58" s="79">
        <f>G57</f>
        <v>471469</v>
      </c>
      <c r="H58" s="79"/>
      <c r="I58" s="79"/>
      <c r="J58" s="79">
        <v>230.39724462365589</v>
      </c>
      <c r="K58" s="79">
        <v>498.35188172043007</v>
      </c>
      <c r="L58" s="79">
        <f t="shared" si="5"/>
        <v>728.74912634408599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646573</v>
      </c>
      <c r="F59" s="41">
        <v>314652</v>
      </c>
      <c r="G59" s="41">
        <f>SUM(C59:F59)</f>
        <v>961225</v>
      </c>
      <c r="H59" s="32" t="s">
        <v>203</v>
      </c>
      <c r="I59" s="32" t="s">
        <v>203</v>
      </c>
      <c r="J59" s="32">
        <v>999.40719086021488</v>
      </c>
      <c r="K59" s="32">
        <v>486.35725806451609</v>
      </c>
      <c r="L59" s="32">
        <f>H59+I59+J59+K59</f>
        <v>1485.7644489247309</v>
      </c>
    </row>
    <row r="60" spans="1:12" s="76" customFormat="1">
      <c r="A60" s="82"/>
      <c r="B60" s="78" t="s">
        <v>106</v>
      </c>
      <c r="C60" s="79"/>
      <c r="D60" s="79"/>
      <c r="E60" s="79">
        <v>646573</v>
      </c>
      <c r="F60" s="79">
        <v>314652</v>
      </c>
      <c r="G60" s="79">
        <f>G59</f>
        <v>961225</v>
      </c>
      <c r="H60" s="79"/>
      <c r="I60" s="79"/>
      <c r="J60" s="79">
        <v>999.40719086021488</v>
      </c>
      <c r="K60" s="79">
        <v>486.35725806451609</v>
      </c>
      <c r="L60" s="79">
        <f t="shared" si="5"/>
        <v>1485.7644489247309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546937</v>
      </c>
      <c r="F61" s="41">
        <v>516919</v>
      </c>
      <c r="G61" s="41">
        <f>SUM(C61:F61)</f>
        <v>1063856</v>
      </c>
      <c r="H61" s="32" t="s">
        <v>203</v>
      </c>
      <c r="I61" s="32" t="s">
        <v>203</v>
      </c>
      <c r="J61" s="32">
        <v>845.39993279569887</v>
      </c>
      <c r="K61" s="32">
        <v>799.00114247311819</v>
      </c>
      <c r="L61" s="32">
        <f>H61+I61+J61+K61</f>
        <v>1644.4010752688171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546937</v>
      </c>
      <c r="F62" s="79">
        <v>516919</v>
      </c>
      <c r="G62" s="79">
        <f>G61</f>
        <v>1063856</v>
      </c>
      <c r="H62" s="79"/>
      <c r="I62" s="79"/>
      <c r="J62" s="79">
        <v>845.39993279569887</v>
      </c>
      <c r="K62" s="79">
        <v>799.00114247311819</v>
      </c>
      <c r="L62" s="79">
        <f t="shared" si="5"/>
        <v>1644.4010752688171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2315865</v>
      </c>
      <c r="F63" s="41">
        <v>2289546</v>
      </c>
      <c r="G63" s="41">
        <f>SUM(C63:F63)</f>
        <v>4605411</v>
      </c>
      <c r="H63" s="32" t="s">
        <v>203</v>
      </c>
      <c r="I63" s="32" t="s">
        <v>203</v>
      </c>
      <c r="J63" s="32">
        <v>3579.63004032258</v>
      </c>
      <c r="K63" s="32">
        <v>3538.9487903225804</v>
      </c>
      <c r="L63" s="32">
        <f>H63+I63+J63+K63</f>
        <v>7118.5788306451605</v>
      </c>
    </row>
    <row r="64" spans="1:12" s="76" customFormat="1">
      <c r="A64" s="89"/>
      <c r="B64" s="89" t="s">
        <v>108</v>
      </c>
      <c r="C64" s="79"/>
      <c r="D64" s="79"/>
      <c r="E64" s="79">
        <v>446499</v>
      </c>
      <c r="F64" s="79">
        <v>441424</v>
      </c>
      <c r="G64" s="85">
        <f>SUM(C64:F64)</f>
        <v>887923</v>
      </c>
      <c r="H64" s="85"/>
      <c r="I64" s="85"/>
      <c r="J64" s="85">
        <v>690.15302419354828</v>
      </c>
      <c r="K64" s="85">
        <v>682.30860215053747</v>
      </c>
      <c r="L64" s="85">
        <f t="shared" si="5"/>
        <v>1372.4616263440857</v>
      </c>
    </row>
    <row r="65" spans="1:13" s="76" customFormat="1">
      <c r="A65" s="89"/>
      <c r="B65" s="89" t="s">
        <v>109</v>
      </c>
      <c r="C65" s="79"/>
      <c r="D65" s="79"/>
      <c r="E65" s="79">
        <v>974979</v>
      </c>
      <c r="F65" s="79">
        <v>963899</v>
      </c>
      <c r="G65" s="85">
        <f>SUM(C65:F65)</f>
        <v>1938878</v>
      </c>
      <c r="H65" s="85"/>
      <c r="I65" s="85"/>
      <c r="J65" s="85">
        <v>1507.0239919354838</v>
      </c>
      <c r="K65" s="85">
        <v>1489.8976478494624</v>
      </c>
      <c r="L65" s="85">
        <f t="shared" si="5"/>
        <v>2996.9216397849459</v>
      </c>
    </row>
    <row r="66" spans="1:13" s="90" customFormat="1">
      <c r="A66" s="89"/>
      <c r="B66" s="89" t="s">
        <v>110</v>
      </c>
      <c r="C66" s="79"/>
      <c r="D66" s="79"/>
      <c r="E66" s="79">
        <v>894387</v>
      </c>
      <c r="F66" s="79">
        <v>884223</v>
      </c>
      <c r="G66" s="85">
        <f>SUM(C66:F66)</f>
        <v>1778610</v>
      </c>
      <c r="H66" s="85"/>
      <c r="I66" s="85"/>
      <c r="J66" s="85">
        <v>1382.4530241935483</v>
      </c>
      <c r="K66" s="85">
        <v>1366.7425403225805</v>
      </c>
      <c r="L66" s="85">
        <f t="shared" si="5"/>
        <v>2749.1955645161288</v>
      </c>
      <c r="M66" s="76"/>
    </row>
    <row r="67" spans="1:13" s="90" customFormat="1">
      <c r="A67" s="83">
        <v>20</v>
      </c>
      <c r="B67" s="84" t="s">
        <v>27</v>
      </c>
      <c r="C67" s="41">
        <v>202598</v>
      </c>
      <c r="D67" s="41">
        <v>6625</v>
      </c>
      <c r="E67" s="41">
        <v>512392</v>
      </c>
      <c r="F67" s="41">
        <v>582224</v>
      </c>
      <c r="G67" s="41">
        <f>SUM(C67:F67)</f>
        <v>1303839</v>
      </c>
      <c r="H67" s="32">
        <v>313.15551075268814</v>
      </c>
      <c r="I67" s="32">
        <v>10.240255376344084</v>
      </c>
      <c r="J67" s="32">
        <v>792.00376344086021</v>
      </c>
      <c r="K67" s="32">
        <v>899.943010752688</v>
      </c>
      <c r="L67" s="32">
        <f>H67+I67+J67+K67</f>
        <v>2015.3425403225804</v>
      </c>
      <c r="M67" s="76"/>
    </row>
    <row r="68" spans="1:13" s="90" customFormat="1" ht="31.5" customHeight="1">
      <c r="A68" s="89"/>
      <c r="B68" s="89" t="s">
        <v>111</v>
      </c>
      <c r="C68" s="79">
        <v>202598</v>
      </c>
      <c r="D68" s="79">
        <v>6625</v>
      </c>
      <c r="E68" s="79">
        <v>512392</v>
      </c>
      <c r="F68" s="79">
        <v>582224</v>
      </c>
      <c r="G68" s="79">
        <f t="shared" ref="G68" si="9">G67</f>
        <v>1303839</v>
      </c>
      <c r="H68" s="79">
        <v>313.15551075268814</v>
      </c>
      <c r="I68" s="79">
        <v>10.240255376344084</v>
      </c>
      <c r="J68" s="79">
        <v>792.00376344086021</v>
      </c>
      <c r="K68" s="79">
        <v>899.943010752688</v>
      </c>
      <c r="L68" s="79">
        <f t="shared" si="5"/>
        <v>2015.3425403225804</v>
      </c>
      <c r="M68" s="76"/>
    </row>
    <row r="69" spans="1:13" s="90" customFormat="1">
      <c r="A69" s="83">
        <v>21</v>
      </c>
      <c r="B69" s="84" t="s">
        <v>28</v>
      </c>
      <c r="C69" s="41">
        <v>10480</v>
      </c>
      <c r="D69" s="41">
        <v>0</v>
      </c>
      <c r="E69" s="41">
        <v>5214080</v>
      </c>
      <c r="F69" s="41">
        <v>2724220</v>
      </c>
      <c r="G69" s="41">
        <f>SUM(C69:F69)</f>
        <v>7948780</v>
      </c>
      <c r="H69" s="32">
        <v>16.198924731182796</v>
      </c>
      <c r="I69" s="32" t="s">
        <v>203</v>
      </c>
      <c r="J69" s="32">
        <v>8059.3978494623652</v>
      </c>
      <c r="K69" s="32">
        <v>4210.8239247311822</v>
      </c>
      <c r="L69" s="32">
        <f>H69+I69+J69+K69</f>
        <v>12286.42069892473</v>
      </c>
    </row>
    <row r="70" spans="1:13" s="90" customFormat="1">
      <c r="A70" s="89"/>
      <c r="B70" s="89" t="s">
        <v>112</v>
      </c>
      <c r="C70" s="79"/>
      <c r="D70" s="79"/>
      <c r="E70" s="79">
        <v>5214080</v>
      </c>
      <c r="F70" s="79">
        <v>2713323.12</v>
      </c>
      <c r="G70" s="85">
        <f>F70+E70</f>
        <v>7927403.1200000001</v>
      </c>
      <c r="H70" s="85"/>
      <c r="I70" s="85"/>
      <c r="J70" s="85">
        <v>8059.3978494623652</v>
      </c>
      <c r="K70" s="85">
        <v>4210.8239247311822</v>
      </c>
      <c r="L70" s="85">
        <f t="shared" si="5"/>
        <v>12270.221774193547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10896.880000000001</v>
      </c>
      <c r="G71" s="85">
        <f>F71+E71</f>
        <v>10896.880000000001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470077</v>
      </c>
      <c r="E72" s="41">
        <v>651235</v>
      </c>
      <c r="F72" s="41">
        <v>424705</v>
      </c>
      <c r="G72" s="41">
        <f>SUM(C72:F72)</f>
        <v>1546017</v>
      </c>
      <c r="H72" s="32" t="s">
        <v>203</v>
      </c>
      <c r="I72" s="32">
        <v>726.59751344086021</v>
      </c>
      <c r="J72" s="32">
        <v>1006.6132392473119</v>
      </c>
      <c r="K72" s="32">
        <v>656.46606182795699</v>
      </c>
      <c r="L72" s="32">
        <f>H72+I72+J72+K72</f>
        <v>2389.6768145161291</v>
      </c>
    </row>
    <row r="73" spans="1:13" s="90" customFormat="1">
      <c r="A73" s="89"/>
      <c r="B73" s="89" t="s">
        <v>114</v>
      </c>
      <c r="C73" s="79"/>
      <c r="D73" s="79"/>
      <c r="E73" s="79">
        <v>651235</v>
      </c>
      <c r="F73" s="79">
        <v>186870.2</v>
      </c>
      <c r="G73" s="85">
        <f>E73+F73</f>
        <v>838105.2</v>
      </c>
      <c r="H73" s="85"/>
      <c r="I73" s="85"/>
      <c r="J73" s="85">
        <v>1006.6132392473119</v>
      </c>
      <c r="K73" s="85">
        <v>288.84506720430107</v>
      </c>
      <c r="L73" s="85">
        <f t="shared" si="5"/>
        <v>1295.458306451613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237834.80000000002</v>
      </c>
      <c r="G74" s="85">
        <f>E74+F74</f>
        <v>237834.80000000002</v>
      </c>
      <c r="H74" s="85"/>
      <c r="I74" s="85"/>
      <c r="J74" s="85"/>
      <c r="K74" s="85">
        <v>367.62099462365592</v>
      </c>
      <c r="L74" s="85">
        <f t="shared" si="5"/>
        <v>367.62099462365592</v>
      </c>
    </row>
    <row r="75" spans="1:13" s="90" customFormat="1">
      <c r="A75" s="80">
        <v>23</v>
      </c>
      <c r="B75" s="81" t="s">
        <v>30</v>
      </c>
      <c r="C75" s="55">
        <v>49402</v>
      </c>
      <c r="D75" s="55">
        <v>0</v>
      </c>
      <c r="E75" s="55">
        <v>2169709</v>
      </c>
      <c r="F75" s="55">
        <v>651333</v>
      </c>
      <c r="G75" s="55">
        <f>SUM(C75:F75)</f>
        <v>2870444</v>
      </c>
      <c r="H75" s="26">
        <v>76.360618279569891</v>
      </c>
      <c r="I75" s="26" t="s">
        <v>203</v>
      </c>
      <c r="J75" s="26">
        <v>3353.7168682795696</v>
      </c>
      <c r="K75" s="26">
        <v>1006.7647177419354</v>
      </c>
      <c r="L75" s="26">
        <f>H75+I75+J75+K75</f>
        <v>4436.8422043010751</v>
      </c>
    </row>
    <row r="76" spans="1:13" s="90" customFormat="1">
      <c r="A76" s="89"/>
      <c r="B76" s="89" t="s">
        <v>115</v>
      </c>
      <c r="C76" s="79">
        <v>49402</v>
      </c>
      <c r="D76" s="79">
        <v>0</v>
      </c>
      <c r="E76" s="79">
        <v>2169709</v>
      </c>
      <c r="F76" s="79">
        <v>651333</v>
      </c>
      <c r="G76" s="85">
        <f>F76+E76+C76</f>
        <v>2870444</v>
      </c>
      <c r="H76" s="85">
        <v>76.360618279569891</v>
      </c>
      <c r="I76" s="85"/>
      <c r="J76" s="85">
        <v>3353.7168682795696</v>
      </c>
      <c r="K76" s="85">
        <v>1006.7647177419354</v>
      </c>
      <c r="L76" s="85">
        <f>L75</f>
        <v>4436.8422043010751</v>
      </c>
    </row>
    <row r="77" spans="1:13" s="90" customFormat="1">
      <c r="A77" s="83">
        <v>24</v>
      </c>
      <c r="B77" s="84" t="s">
        <v>31</v>
      </c>
      <c r="C77" s="41">
        <v>798764</v>
      </c>
      <c r="D77" s="41">
        <v>7490</v>
      </c>
      <c r="E77" s="41">
        <v>462375</v>
      </c>
      <c r="F77" s="41">
        <v>427983</v>
      </c>
      <c r="G77" s="41">
        <f>SUM(C77:F77)</f>
        <v>1696612</v>
      </c>
      <c r="H77" s="32">
        <v>1234.6486559139782</v>
      </c>
      <c r="I77" s="32">
        <v>11.577284946236558</v>
      </c>
      <c r="J77" s="32">
        <v>714.69254032258061</v>
      </c>
      <c r="K77" s="32">
        <v>661.5328629032258</v>
      </c>
      <c r="L77" s="32">
        <f>H77+I77+J77+K77</f>
        <v>2622.451344086021</v>
      </c>
    </row>
    <row r="78" spans="1:13" s="90" customFormat="1">
      <c r="A78" s="89"/>
      <c r="B78" s="89" t="s">
        <v>116</v>
      </c>
      <c r="C78" s="79">
        <v>798764</v>
      </c>
      <c r="D78" s="79">
        <v>7490</v>
      </c>
      <c r="E78" s="79">
        <v>83227.5</v>
      </c>
      <c r="F78" s="79">
        <v>36806.538</v>
      </c>
      <c r="G78" s="85">
        <f>C78+D78+E78+F78</f>
        <v>926288.03799999994</v>
      </c>
      <c r="H78" s="85">
        <v>1234.6486559139782</v>
      </c>
      <c r="I78" s="85">
        <v>11.577284946236558</v>
      </c>
      <c r="J78" s="85">
        <v>128.64465725806451</v>
      </c>
      <c r="K78" s="85">
        <v>56.891826209677419</v>
      </c>
      <c r="L78" s="85">
        <f>SUM(H78:K78)</f>
        <v>1431.7624243279568</v>
      </c>
    </row>
    <row r="79" spans="1:13" s="90" customFormat="1">
      <c r="A79" s="89"/>
      <c r="B79" s="89" t="s">
        <v>117</v>
      </c>
      <c r="C79" s="79"/>
      <c r="D79" s="79"/>
      <c r="E79" s="79">
        <v>379147.5</v>
      </c>
      <c r="F79" s="79">
        <v>391176.462</v>
      </c>
      <c r="G79" s="85">
        <f>C79+D79+E79+F79</f>
        <v>770323.96200000006</v>
      </c>
      <c r="H79" s="85"/>
      <c r="I79" s="85"/>
      <c r="J79" s="85">
        <v>586.0478830645161</v>
      </c>
      <c r="K79" s="85">
        <v>604.64103669354836</v>
      </c>
      <c r="L79" s="85">
        <f>SUM(H79:K79)</f>
        <v>1190.6889197580645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351473</v>
      </c>
      <c r="F80" s="41">
        <v>399844</v>
      </c>
      <c r="G80" s="41">
        <f>SUM(C80:F80)</f>
        <v>751317</v>
      </c>
      <c r="H80" s="32" t="s">
        <v>203</v>
      </c>
      <c r="I80" s="32" t="s">
        <v>203</v>
      </c>
      <c r="J80" s="32">
        <v>543.27143817204296</v>
      </c>
      <c r="K80" s="32">
        <v>618.03844086021491</v>
      </c>
      <c r="L80" s="32">
        <f t="shared" ref="L80:L95" si="10">H80+I80+J80+K80</f>
        <v>1161.3098790322579</v>
      </c>
    </row>
    <row r="81" spans="1:12" s="90" customFormat="1">
      <c r="A81" s="89"/>
      <c r="B81" s="89" t="s">
        <v>118</v>
      </c>
      <c r="C81" s="79"/>
      <c r="D81" s="79"/>
      <c r="E81" s="79">
        <v>351473</v>
      </c>
      <c r="F81" s="79">
        <v>399844</v>
      </c>
      <c r="G81" s="79">
        <f>SUM(C81:F81)</f>
        <v>751317</v>
      </c>
      <c r="H81" s="85"/>
      <c r="I81" s="85"/>
      <c r="J81" s="85">
        <v>543.27143817204296</v>
      </c>
      <c r="K81" s="85">
        <v>618.03844086021491</v>
      </c>
      <c r="L81" s="85">
        <f t="shared" si="10"/>
        <v>1161.3098790322579</v>
      </c>
    </row>
    <row r="82" spans="1:12" s="90" customFormat="1">
      <c r="A82" s="83">
        <v>26</v>
      </c>
      <c r="B82" s="84" t="s">
        <v>33</v>
      </c>
      <c r="C82" s="41">
        <v>317714</v>
      </c>
      <c r="D82" s="41">
        <v>0</v>
      </c>
      <c r="E82" s="41">
        <v>1852319</v>
      </c>
      <c r="F82" s="41">
        <v>785211</v>
      </c>
      <c r="G82" s="41">
        <f t="shared" ref="G82:G89" si="11">SUM(C82:F82)</f>
        <v>2955244</v>
      </c>
      <c r="H82" s="32">
        <v>491.09018817204299</v>
      </c>
      <c r="I82" s="32" t="s">
        <v>203</v>
      </c>
      <c r="J82" s="32">
        <v>2863.1274865591399</v>
      </c>
      <c r="K82" s="32">
        <v>1213.6997983870967</v>
      </c>
      <c r="L82" s="32">
        <f t="shared" si="10"/>
        <v>4567.9174731182793</v>
      </c>
    </row>
    <row r="83" spans="1:12" s="90" customFormat="1">
      <c r="A83" s="89"/>
      <c r="B83" s="89" t="s">
        <v>119</v>
      </c>
      <c r="C83" s="79">
        <v>317714</v>
      </c>
      <c r="D83" s="79"/>
      <c r="E83" s="79">
        <v>338974</v>
      </c>
      <c r="F83" s="79">
        <v>402028</v>
      </c>
      <c r="G83" s="85">
        <f t="shared" si="11"/>
        <v>1058716</v>
      </c>
      <c r="H83" s="85">
        <v>491.09018817204299</v>
      </c>
      <c r="I83" s="85"/>
      <c r="J83" s="85">
        <v>523.95174731182794</v>
      </c>
      <c r="K83" s="85">
        <v>621.41424731182792</v>
      </c>
      <c r="L83" s="85">
        <f t="shared" si="10"/>
        <v>1636.4561827956989</v>
      </c>
    </row>
    <row r="84" spans="1:12" s="90" customFormat="1">
      <c r="A84" s="89"/>
      <c r="B84" s="89" t="s">
        <v>120</v>
      </c>
      <c r="C84" s="79"/>
      <c r="D84" s="79"/>
      <c r="E84" s="79">
        <v>1079902</v>
      </c>
      <c r="F84" s="79">
        <v>383183</v>
      </c>
      <c r="G84" s="85">
        <f t="shared" si="11"/>
        <v>1463085</v>
      </c>
      <c r="H84" s="85"/>
      <c r="I84" s="85"/>
      <c r="J84" s="85">
        <v>1669.2033602150536</v>
      </c>
      <c r="K84" s="85">
        <v>592.2855510752687</v>
      </c>
      <c r="L84" s="85">
        <f t="shared" si="10"/>
        <v>2261.4889112903224</v>
      </c>
    </row>
    <row r="85" spans="1:12" s="90" customFormat="1">
      <c r="A85" s="89"/>
      <c r="B85" s="89" t="s">
        <v>122</v>
      </c>
      <c r="C85" s="79"/>
      <c r="D85" s="79"/>
      <c r="E85" s="79">
        <v>22228</v>
      </c>
      <c r="F85" s="79"/>
      <c r="G85" s="85">
        <f t="shared" si="11"/>
        <v>22228</v>
      </c>
      <c r="H85" s="85"/>
      <c r="I85" s="85"/>
      <c r="J85" s="85">
        <v>34.357795698924726</v>
      </c>
      <c r="K85" s="85"/>
      <c r="L85" s="85">
        <f t="shared" si="10"/>
        <v>34.357795698924726</v>
      </c>
    </row>
    <row r="86" spans="1:12" s="90" customFormat="1">
      <c r="A86" s="89"/>
      <c r="B86" s="89" t="s">
        <v>121</v>
      </c>
      <c r="C86" s="79"/>
      <c r="D86" s="79"/>
      <c r="E86" s="79">
        <v>400101</v>
      </c>
      <c r="F86" s="79"/>
      <c r="G86" s="85">
        <f t="shared" si="11"/>
        <v>400101</v>
      </c>
      <c r="H86" s="85"/>
      <c r="I86" s="85"/>
      <c r="J86" s="85">
        <v>618.43568548387088</v>
      </c>
      <c r="K86" s="85"/>
      <c r="L86" s="85">
        <f t="shared" si="10"/>
        <v>618.43568548387088</v>
      </c>
    </row>
    <row r="87" spans="1:12" s="90" customFormat="1">
      <c r="A87" s="89"/>
      <c r="B87" s="89" t="s">
        <v>123</v>
      </c>
      <c r="C87" s="79"/>
      <c r="D87" s="79"/>
      <c r="E87" s="79">
        <v>9262</v>
      </c>
      <c r="F87" s="79"/>
      <c r="G87" s="85">
        <f t="shared" si="11"/>
        <v>9262</v>
      </c>
      <c r="H87" s="85"/>
      <c r="I87" s="85"/>
      <c r="J87" s="85">
        <v>14.316263440860213</v>
      </c>
      <c r="K87" s="85"/>
      <c r="L87" s="85">
        <f t="shared" si="10"/>
        <v>14.316263440860213</v>
      </c>
    </row>
    <row r="88" spans="1:12" s="90" customFormat="1">
      <c r="A88" s="89"/>
      <c r="B88" s="89" t="s">
        <v>206</v>
      </c>
      <c r="C88" s="79"/>
      <c r="D88" s="79"/>
      <c r="E88" s="79">
        <v>1852</v>
      </c>
      <c r="F88" s="79"/>
      <c r="G88" s="85"/>
      <c r="H88" s="85"/>
      <c r="I88" s="85"/>
      <c r="J88" s="85">
        <v>2.8626344086021502</v>
      </c>
      <c r="K88" s="85"/>
      <c r="L88" s="85">
        <f t="shared" si="10"/>
        <v>2.8626344086021502</v>
      </c>
    </row>
    <row r="89" spans="1:12" s="90" customFormat="1">
      <c r="A89" s="83">
        <v>27</v>
      </c>
      <c r="B89" s="84" t="s">
        <v>34</v>
      </c>
      <c r="C89" s="41">
        <v>405620</v>
      </c>
      <c r="D89" s="41">
        <v>0</v>
      </c>
      <c r="E89" s="41">
        <v>2282235</v>
      </c>
      <c r="F89" s="41">
        <v>703100</v>
      </c>
      <c r="G89" s="41">
        <f t="shared" si="11"/>
        <v>3390955</v>
      </c>
      <c r="H89" s="32">
        <v>626.9663978494624</v>
      </c>
      <c r="I89" s="32" t="s">
        <v>203</v>
      </c>
      <c r="J89" s="32">
        <v>3527.6481854838707</v>
      </c>
      <c r="K89" s="32">
        <v>1086.7809139784945</v>
      </c>
      <c r="L89" s="32">
        <f t="shared" si="10"/>
        <v>5241.3954973118271</v>
      </c>
    </row>
    <row r="90" spans="1:12" s="90" customFormat="1">
      <c r="A90" s="89"/>
      <c r="B90" s="89" t="s">
        <v>124</v>
      </c>
      <c r="C90" s="79"/>
      <c r="D90" s="79"/>
      <c r="E90" s="79">
        <v>1146140</v>
      </c>
      <c r="F90" s="79">
        <v>457156</v>
      </c>
      <c r="G90" s="85">
        <f t="shared" ref="G90:G96" si="12">SUM(C90:F90)</f>
        <v>1603296</v>
      </c>
      <c r="H90" s="85"/>
      <c r="I90" s="85"/>
      <c r="J90" s="85">
        <v>1771.5873655913977</v>
      </c>
      <c r="K90" s="85">
        <v>706.6255376344086</v>
      </c>
      <c r="L90" s="85">
        <f t="shared" si="10"/>
        <v>2478.2129032258063</v>
      </c>
    </row>
    <row r="91" spans="1:12" s="90" customFormat="1">
      <c r="A91" s="89"/>
      <c r="B91" s="89" t="s">
        <v>127</v>
      </c>
      <c r="C91" s="79"/>
      <c r="D91" s="79"/>
      <c r="E91" s="79">
        <v>781665</v>
      </c>
      <c r="F91" s="79">
        <v>191243</v>
      </c>
      <c r="G91" s="85">
        <f t="shared" si="12"/>
        <v>972908</v>
      </c>
      <c r="H91" s="85"/>
      <c r="I91" s="85"/>
      <c r="J91" s="85">
        <v>1208.21875</v>
      </c>
      <c r="K91" s="85">
        <v>295.60409946236558</v>
      </c>
      <c r="L91" s="85">
        <f t="shared" si="10"/>
        <v>1503.8228494623656</v>
      </c>
    </row>
    <row r="92" spans="1:12" s="90" customFormat="1">
      <c r="A92" s="89"/>
      <c r="B92" s="89" t="s">
        <v>125</v>
      </c>
      <c r="C92" s="79"/>
      <c r="D92" s="79"/>
      <c r="E92" s="79">
        <v>239178</v>
      </c>
      <c r="F92" s="79">
        <v>1969</v>
      </c>
      <c r="G92" s="85">
        <f t="shared" si="12"/>
        <v>241147</v>
      </c>
      <c r="H92" s="85"/>
      <c r="I92" s="85"/>
      <c r="J92" s="85">
        <v>369.69717741935483</v>
      </c>
      <c r="K92" s="85">
        <v>3.0434811827956985</v>
      </c>
      <c r="L92" s="85">
        <f t="shared" si="10"/>
        <v>372.74065860215052</v>
      </c>
    </row>
    <row r="93" spans="1:12" s="90" customFormat="1">
      <c r="A93" s="89"/>
      <c r="B93" s="89" t="s">
        <v>126</v>
      </c>
      <c r="C93" s="79"/>
      <c r="D93" s="79"/>
      <c r="E93" s="79">
        <v>19855</v>
      </c>
      <c r="F93" s="79"/>
      <c r="G93" s="85">
        <f t="shared" si="12"/>
        <v>19855</v>
      </c>
      <c r="H93" s="85"/>
      <c r="I93" s="85"/>
      <c r="J93" s="85">
        <v>30.689852150537632</v>
      </c>
      <c r="K93" s="85"/>
      <c r="L93" s="85">
        <f t="shared" si="10"/>
        <v>30.689852150537632</v>
      </c>
    </row>
    <row r="94" spans="1:12" s="90" customFormat="1">
      <c r="A94" s="89"/>
      <c r="B94" s="89" t="s">
        <v>128</v>
      </c>
      <c r="C94" s="79"/>
      <c r="D94" s="79"/>
      <c r="E94" s="79">
        <v>35146</v>
      </c>
      <c r="F94" s="79">
        <v>28616</v>
      </c>
      <c r="G94" s="85">
        <f t="shared" si="12"/>
        <v>63762</v>
      </c>
      <c r="H94" s="85"/>
      <c r="I94" s="85"/>
      <c r="J94" s="85">
        <v>54.325134408602146</v>
      </c>
      <c r="K94" s="85">
        <v>44.231720430107522</v>
      </c>
      <c r="L94" s="85">
        <f t="shared" si="10"/>
        <v>98.556854838709668</v>
      </c>
    </row>
    <row r="95" spans="1:12" s="90" customFormat="1">
      <c r="A95" s="89"/>
      <c r="B95" s="89" t="s">
        <v>129</v>
      </c>
      <c r="C95" s="79"/>
      <c r="D95" s="79"/>
      <c r="E95" s="79">
        <v>60251</v>
      </c>
      <c r="F95" s="79">
        <v>24116</v>
      </c>
      <c r="G95" s="85">
        <f t="shared" si="12"/>
        <v>84367</v>
      </c>
      <c r="H95" s="85"/>
      <c r="I95" s="85"/>
      <c r="J95" s="85">
        <v>93.12990591397849</v>
      </c>
      <c r="K95" s="85">
        <v>37.276075268817202</v>
      </c>
      <c r="L95" s="85">
        <f t="shared" si="10"/>
        <v>130.4059811827957</v>
      </c>
    </row>
    <row r="96" spans="1:12" s="90" customFormat="1">
      <c r="A96" s="83">
        <v>28</v>
      </c>
      <c r="B96" s="84" t="s">
        <v>35</v>
      </c>
      <c r="C96" s="41">
        <v>349773</v>
      </c>
      <c r="D96" s="41">
        <v>0</v>
      </c>
      <c r="E96" s="41">
        <v>588066</v>
      </c>
      <c r="F96" s="41">
        <v>490704</v>
      </c>
      <c r="G96" s="41">
        <f t="shared" si="12"/>
        <v>1428543</v>
      </c>
      <c r="H96" s="32">
        <v>540.64374999999995</v>
      </c>
      <c r="I96" s="32" t="s">
        <v>203</v>
      </c>
      <c r="J96" s="32">
        <v>908.9729838709676</v>
      </c>
      <c r="K96" s="32">
        <v>758.48064516129023</v>
      </c>
      <c r="L96" s="32">
        <f>H96+I96+J96+K96</f>
        <v>2208.0973790322578</v>
      </c>
    </row>
    <row r="97" spans="1:12" s="90" customFormat="1">
      <c r="A97" s="89"/>
      <c r="B97" s="89" t="s">
        <v>130</v>
      </c>
      <c r="C97" s="79">
        <v>349773</v>
      </c>
      <c r="D97" s="79">
        <v>0</v>
      </c>
      <c r="E97" s="79">
        <v>588066</v>
      </c>
      <c r="F97" s="79">
        <v>490704</v>
      </c>
      <c r="G97" s="85">
        <f>C97+D97+E97+F97</f>
        <v>1428543</v>
      </c>
      <c r="H97" s="85">
        <v>540.64374999999995</v>
      </c>
      <c r="I97" s="85"/>
      <c r="J97" s="85">
        <v>908.9729838709676</v>
      </c>
      <c r="K97" s="85">
        <v>758.48064516129023</v>
      </c>
      <c r="L97" s="85">
        <f>H97+I97+J97+K97</f>
        <v>2208.0973790322578</v>
      </c>
    </row>
    <row r="98" spans="1:12" s="90" customFormat="1">
      <c r="A98" s="83">
        <v>29</v>
      </c>
      <c r="B98" s="84" t="s">
        <v>36</v>
      </c>
      <c r="C98" s="41">
        <v>284460</v>
      </c>
      <c r="D98" s="41">
        <v>0</v>
      </c>
      <c r="E98" s="41">
        <v>1044568</v>
      </c>
      <c r="F98" s="41">
        <v>550982</v>
      </c>
      <c r="G98" s="41">
        <f>SUM(C98:F98)</f>
        <v>1880010</v>
      </c>
      <c r="H98" s="32">
        <v>439.6895161290322</v>
      </c>
      <c r="I98" s="32" t="s">
        <v>203</v>
      </c>
      <c r="J98" s="32">
        <v>1614.5876344086021</v>
      </c>
      <c r="K98" s="32">
        <v>851.65228494623659</v>
      </c>
      <c r="L98" s="32">
        <f>H98+I98+J98+K98</f>
        <v>2905.9294354838707</v>
      </c>
    </row>
    <row r="99" spans="1:12" s="90" customFormat="1">
      <c r="A99" s="89"/>
      <c r="B99" s="89" t="s">
        <v>131</v>
      </c>
      <c r="C99" s="79">
        <v>284460</v>
      </c>
      <c r="D99" s="79"/>
      <c r="E99" s="79">
        <v>978760</v>
      </c>
      <c r="F99" s="79">
        <v>550982</v>
      </c>
      <c r="G99" s="85">
        <f>SUM(C99:F99)</f>
        <v>1814202</v>
      </c>
      <c r="H99" s="85">
        <v>439.6895161290322</v>
      </c>
      <c r="I99" s="85"/>
      <c r="J99" s="85">
        <v>1512.8682795698924</v>
      </c>
      <c r="K99" s="85">
        <v>851.65228494623659</v>
      </c>
      <c r="L99" s="85">
        <f t="shared" ref="L99:L113" si="13">H99+I99+J99+K99</f>
        <v>2804.2100806451613</v>
      </c>
    </row>
    <row r="100" spans="1:12" s="90" customFormat="1">
      <c r="A100" s="89"/>
      <c r="B100" s="89" t="s">
        <v>97</v>
      </c>
      <c r="C100" s="79"/>
      <c r="D100" s="79"/>
      <c r="E100" s="79">
        <v>65808</v>
      </c>
      <c r="F100" s="79"/>
      <c r="G100" s="85">
        <f>SUM(C100:F100)</f>
        <v>65808</v>
      </c>
      <c r="H100" s="85"/>
      <c r="I100" s="85"/>
      <c r="J100" s="85">
        <v>101.71935483870968</v>
      </c>
      <c r="K100" s="85"/>
      <c r="L100" s="85">
        <f t="shared" si="13"/>
        <v>101.71935483870968</v>
      </c>
    </row>
    <row r="101" spans="1:12" s="90" customFormat="1">
      <c r="A101" s="83">
        <v>30</v>
      </c>
      <c r="B101" s="84" t="s">
        <v>37</v>
      </c>
      <c r="C101" s="41">
        <v>6240</v>
      </c>
      <c r="D101" s="41">
        <v>0</v>
      </c>
      <c r="E101" s="41">
        <v>2874100</v>
      </c>
      <c r="F101" s="41">
        <v>1489871</v>
      </c>
      <c r="G101" s="41">
        <f>SUM(C101:F101)</f>
        <v>4370211</v>
      </c>
      <c r="H101" s="32">
        <v>9.6451612903225801</v>
      </c>
      <c r="I101" s="32" t="s">
        <v>203</v>
      </c>
      <c r="J101" s="32">
        <v>4442.4932795698924</v>
      </c>
      <c r="K101" s="32">
        <v>2302.8920026881719</v>
      </c>
      <c r="L101" s="32">
        <f>H101+I101+J101+K101</f>
        <v>6755.0304435483868</v>
      </c>
    </row>
    <row r="102" spans="1:12" s="90" customFormat="1">
      <c r="A102" s="89"/>
      <c r="B102" s="89" t="s">
        <v>132</v>
      </c>
      <c r="C102" s="79"/>
      <c r="D102" s="79"/>
      <c r="E102" s="79">
        <v>2874100</v>
      </c>
      <c r="F102" s="79">
        <v>1489871</v>
      </c>
      <c r="G102" s="79">
        <f>G101</f>
        <v>4370211</v>
      </c>
      <c r="H102" s="85"/>
      <c r="I102" s="85"/>
      <c r="J102" s="85">
        <v>4442.4932795698924</v>
      </c>
      <c r="K102" s="85">
        <v>2302.8920026881719</v>
      </c>
      <c r="L102" s="85">
        <f t="shared" si="13"/>
        <v>6745.3852822580648</v>
      </c>
    </row>
    <row r="103" spans="1:12" s="90" customFormat="1">
      <c r="A103" s="83">
        <v>31</v>
      </c>
      <c r="B103" s="84" t="s">
        <v>38</v>
      </c>
      <c r="C103" s="41">
        <v>6304</v>
      </c>
      <c r="D103" s="41">
        <v>0</v>
      </c>
      <c r="E103" s="41">
        <v>686907</v>
      </c>
      <c r="F103" s="91">
        <v>563522</v>
      </c>
      <c r="G103" s="41">
        <f>SUM(C103:F103)</f>
        <v>1256733</v>
      </c>
      <c r="H103" s="32">
        <v>9.7440860215053746</v>
      </c>
      <c r="I103" s="32" t="s">
        <v>203</v>
      </c>
      <c r="J103" s="32">
        <v>1061.7514112903225</v>
      </c>
      <c r="K103" s="32">
        <v>871.0353494623655</v>
      </c>
      <c r="L103" s="32">
        <f t="shared" si="13"/>
        <v>1942.5308467741934</v>
      </c>
    </row>
    <row r="104" spans="1:12" s="90" customFormat="1">
      <c r="A104" s="89"/>
      <c r="B104" s="89" t="s">
        <v>133</v>
      </c>
      <c r="C104" s="79"/>
      <c r="D104" s="79"/>
      <c r="E104" s="79">
        <v>686907</v>
      </c>
      <c r="F104" s="79">
        <v>563522</v>
      </c>
      <c r="G104" s="85">
        <f>E104+F104</f>
        <v>1250429</v>
      </c>
      <c r="H104" s="85"/>
      <c r="I104" s="85"/>
      <c r="J104" s="85">
        <v>1061.7514112903225</v>
      </c>
      <c r="K104" s="85">
        <v>871.0353494623655</v>
      </c>
      <c r="L104" s="85">
        <f t="shared" si="13"/>
        <v>1932.786760752688</v>
      </c>
    </row>
    <row r="105" spans="1:12" s="90" customFormat="1">
      <c r="A105" s="80">
        <v>32</v>
      </c>
      <c r="B105" s="81" t="s">
        <v>39</v>
      </c>
      <c r="C105" s="55">
        <v>486138</v>
      </c>
      <c r="D105" s="55">
        <v>85061</v>
      </c>
      <c r="E105" s="55">
        <v>3883006</v>
      </c>
      <c r="F105" s="55">
        <v>1493127</v>
      </c>
      <c r="G105" s="55">
        <f>SUM(C105:F105)</f>
        <v>5947332</v>
      </c>
      <c r="H105" s="26">
        <v>751.42298387096764</v>
      </c>
      <c r="I105" s="26">
        <v>131.47869623655913</v>
      </c>
      <c r="J105" s="26">
        <v>6001.9581989247299</v>
      </c>
      <c r="K105" s="26">
        <v>2307.9247983870964</v>
      </c>
      <c r="L105" s="26">
        <f t="shared" si="13"/>
        <v>9192.7846774193531</v>
      </c>
    </row>
    <row r="106" spans="1:12" s="90" customFormat="1">
      <c r="A106" s="89"/>
      <c r="B106" s="89" t="s">
        <v>134</v>
      </c>
      <c r="C106" s="79">
        <v>486138</v>
      </c>
      <c r="D106" s="79">
        <v>85061</v>
      </c>
      <c r="E106" s="79">
        <v>3883006</v>
      </c>
      <c r="F106" s="79">
        <v>1493127</v>
      </c>
      <c r="G106" s="85">
        <f>C106+D106+E106+F106</f>
        <v>5947332</v>
      </c>
      <c r="H106" s="85">
        <v>751.42298387096764</v>
      </c>
      <c r="I106" s="85"/>
      <c r="J106" s="85">
        <v>6001.9581989247299</v>
      </c>
      <c r="K106" s="85">
        <v>2307.9247983870964</v>
      </c>
      <c r="L106" s="85">
        <f t="shared" si="13"/>
        <v>9061.3059811827952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325017</v>
      </c>
      <c r="F107" s="92">
        <v>61365</v>
      </c>
      <c r="G107" s="41">
        <f>SUM(C107:F107)</f>
        <v>386382</v>
      </c>
      <c r="H107" s="32" t="s">
        <v>203</v>
      </c>
      <c r="I107" s="32" t="s">
        <v>203</v>
      </c>
      <c r="J107" s="32">
        <v>502.37842741935481</v>
      </c>
      <c r="K107" s="32">
        <v>94.851814516129025</v>
      </c>
      <c r="L107" s="32">
        <f t="shared" si="13"/>
        <v>597.23024193548383</v>
      </c>
    </row>
    <row r="108" spans="1:12" s="90" customFormat="1" ht="30">
      <c r="A108" s="89"/>
      <c r="B108" s="93" t="s">
        <v>135</v>
      </c>
      <c r="C108" s="79"/>
      <c r="D108" s="79"/>
      <c r="E108" s="79">
        <v>325017</v>
      </c>
      <c r="F108" s="79">
        <v>61365</v>
      </c>
      <c r="G108" s="85">
        <f>SUM(C108:F108)</f>
        <v>386382</v>
      </c>
      <c r="H108" s="85"/>
      <c r="I108" s="85"/>
      <c r="J108" s="85">
        <v>502.37842741935481</v>
      </c>
      <c r="K108" s="85">
        <v>94.851814516129025</v>
      </c>
      <c r="L108" s="85">
        <f t="shared" si="13"/>
        <v>597.23024193548383</v>
      </c>
    </row>
    <row r="109" spans="1:12" s="90" customFormat="1">
      <c r="A109" s="80">
        <v>34</v>
      </c>
      <c r="B109" s="81" t="s">
        <v>41</v>
      </c>
      <c r="C109" s="55">
        <v>145328</v>
      </c>
      <c r="D109" s="55">
        <v>0</v>
      </c>
      <c r="E109" s="55">
        <v>81592</v>
      </c>
      <c r="F109" s="55">
        <v>90727</v>
      </c>
      <c r="G109" s="55">
        <f>SUM(C109:F109)</f>
        <v>317647</v>
      </c>
      <c r="H109" s="26">
        <v>224.63333333333333</v>
      </c>
      <c r="I109" s="26" t="s">
        <v>203</v>
      </c>
      <c r="J109" s="26">
        <v>126.11666666666666</v>
      </c>
      <c r="K109" s="26">
        <v>140.23662634408601</v>
      </c>
      <c r="L109" s="26">
        <f t="shared" si="13"/>
        <v>490.98662634408601</v>
      </c>
    </row>
    <row r="110" spans="1:12" s="90" customFormat="1">
      <c r="A110" s="89"/>
      <c r="B110" s="89" t="s">
        <v>136</v>
      </c>
      <c r="C110" s="79">
        <v>145328</v>
      </c>
      <c r="D110" s="79"/>
      <c r="E110" s="79">
        <v>81592</v>
      </c>
      <c r="F110" s="79">
        <v>90727</v>
      </c>
      <c r="G110" s="85">
        <f t="shared" ref="G110" si="14">G109</f>
        <v>317647</v>
      </c>
      <c r="H110" s="85">
        <v>224.63333333333333</v>
      </c>
      <c r="I110" s="85"/>
      <c r="J110" s="85">
        <v>126.11666666666666</v>
      </c>
      <c r="K110" s="85">
        <v>140.23662634408601</v>
      </c>
      <c r="L110" s="85">
        <f t="shared" si="13"/>
        <v>490.98662634408601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198235</v>
      </c>
      <c r="F111" s="41">
        <v>41140</v>
      </c>
      <c r="G111" s="41">
        <f t="shared" ref="G111:G116" si="15">SUM(C111:F111)</f>
        <v>239375</v>
      </c>
      <c r="H111" s="32" t="s">
        <v>203</v>
      </c>
      <c r="I111" s="32" t="s">
        <v>203</v>
      </c>
      <c r="J111" s="32">
        <v>306.41162634408602</v>
      </c>
      <c r="K111" s="32">
        <v>63.590053763440856</v>
      </c>
      <c r="L111" s="32">
        <f t="shared" si="13"/>
        <v>370.00168010752685</v>
      </c>
    </row>
    <row r="112" spans="1:12" s="90" customFormat="1" ht="30">
      <c r="A112" s="89"/>
      <c r="B112" s="93" t="s">
        <v>138</v>
      </c>
      <c r="C112" s="79"/>
      <c r="D112" s="79"/>
      <c r="E112" s="79">
        <v>47576.4</v>
      </c>
      <c r="F112" s="79">
        <v>2509.54</v>
      </c>
      <c r="G112" s="85">
        <f t="shared" si="15"/>
        <v>50085.94</v>
      </c>
      <c r="H112" s="85"/>
      <c r="I112" s="85"/>
      <c r="J112" s="85">
        <v>73.538790322580638</v>
      </c>
      <c r="K112" s="85">
        <v>3.878993279569892</v>
      </c>
      <c r="L112" s="85">
        <f t="shared" si="13"/>
        <v>77.417783602150536</v>
      </c>
    </row>
    <row r="113" spans="1:12" s="90" customFormat="1">
      <c r="A113" s="89"/>
      <c r="B113" s="89" t="s">
        <v>137</v>
      </c>
      <c r="C113" s="79"/>
      <c r="D113" s="79"/>
      <c r="E113" s="79">
        <v>150658.6</v>
      </c>
      <c r="F113" s="79">
        <v>38630.46</v>
      </c>
      <c r="G113" s="85">
        <f t="shared" si="15"/>
        <v>189289.06</v>
      </c>
      <c r="H113" s="85"/>
      <c r="I113" s="85"/>
      <c r="J113" s="85">
        <v>232.87283602150535</v>
      </c>
      <c r="K113" s="85">
        <v>59.711060483870959</v>
      </c>
      <c r="L113" s="85">
        <f t="shared" si="13"/>
        <v>292.58389650537629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157208</v>
      </c>
      <c r="E114" s="41">
        <v>788704</v>
      </c>
      <c r="F114" s="41">
        <v>827078</v>
      </c>
      <c r="G114" s="41">
        <f t="shared" si="15"/>
        <v>1772990</v>
      </c>
      <c r="H114" s="32" t="s">
        <v>203</v>
      </c>
      <c r="I114" s="32">
        <v>242.99623655913979</v>
      </c>
      <c r="J114" s="32">
        <v>1219.0989247311827</v>
      </c>
      <c r="K114" s="32">
        <v>1278.4135752688171</v>
      </c>
      <c r="L114" s="32">
        <f>H114+I114+J114+K114</f>
        <v>2740.5087365591398</v>
      </c>
    </row>
    <row r="115" spans="1:12" s="90" customFormat="1" ht="30" customHeight="1">
      <c r="A115" s="89"/>
      <c r="B115" s="89" t="s">
        <v>139</v>
      </c>
      <c r="C115" s="79"/>
      <c r="D115" s="79">
        <v>157208</v>
      </c>
      <c r="E115" s="79">
        <v>788704</v>
      </c>
      <c r="F115" s="79">
        <v>827078</v>
      </c>
      <c r="G115" s="85">
        <f t="shared" si="15"/>
        <v>1772990</v>
      </c>
      <c r="H115" s="85"/>
      <c r="I115" s="85">
        <v>242.99623655913979</v>
      </c>
      <c r="J115" s="85">
        <v>1219.0989247311827</v>
      </c>
      <c r="K115" s="85">
        <v>1278.4135752688171</v>
      </c>
      <c r="L115" s="85">
        <f>H115+I115+J115+K115</f>
        <v>2740.5087365591398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417564</v>
      </c>
      <c r="F116" s="41">
        <v>475342</v>
      </c>
      <c r="G116" s="41">
        <f t="shared" si="15"/>
        <v>892906</v>
      </c>
      <c r="H116" s="32" t="s">
        <v>203</v>
      </c>
      <c r="I116" s="32" t="s">
        <v>203</v>
      </c>
      <c r="J116" s="32">
        <v>645.42822580645156</v>
      </c>
      <c r="K116" s="32">
        <v>734.73561827956985</v>
      </c>
      <c r="L116" s="32">
        <f>H116+I116+J116+K116</f>
        <v>1380.1638440860215</v>
      </c>
    </row>
    <row r="117" spans="1:12" s="90" customFormat="1">
      <c r="A117" s="89"/>
      <c r="B117" s="89" t="s">
        <v>140</v>
      </c>
      <c r="C117" s="79"/>
      <c r="D117" s="79"/>
      <c r="E117" s="79">
        <v>417564</v>
      </c>
      <c r="F117" s="79">
        <v>475342</v>
      </c>
      <c r="G117" s="85">
        <f>SUM(C117:F117)</f>
        <v>892906</v>
      </c>
      <c r="H117" s="85"/>
      <c r="I117" s="85"/>
      <c r="J117" s="85">
        <v>645.42822580645156</v>
      </c>
      <c r="K117" s="85">
        <v>734.73561827956985</v>
      </c>
      <c r="L117" s="85">
        <f>SUM(H117:K117)</f>
        <v>1380.1638440860215</v>
      </c>
    </row>
    <row r="118" spans="1:12" s="90" customFormat="1">
      <c r="A118" s="83">
        <v>38</v>
      </c>
      <c r="B118" s="84" t="s">
        <v>45</v>
      </c>
      <c r="C118" s="41">
        <v>117688</v>
      </c>
      <c r="D118" s="41">
        <v>0</v>
      </c>
      <c r="E118" s="41">
        <v>1006867</v>
      </c>
      <c r="F118" s="41">
        <v>300950</v>
      </c>
      <c r="G118" s="41">
        <f t="shared" ref="G118:G128" si="16">SUM(C118:F118)</f>
        <v>1425505</v>
      </c>
      <c r="H118" s="32">
        <v>181.91021505376344</v>
      </c>
      <c r="I118" s="32" t="s">
        <v>203</v>
      </c>
      <c r="J118" s="32">
        <v>1556.3132392473117</v>
      </c>
      <c r="K118" s="32">
        <v>465.17809139784941</v>
      </c>
      <c r="L118" s="32">
        <f>H118+I118+J118+K118</f>
        <v>2203.4015456989246</v>
      </c>
    </row>
    <row r="119" spans="1:12" s="90" customFormat="1">
      <c r="A119" s="89"/>
      <c r="B119" s="89" t="s">
        <v>146</v>
      </c>
      <c r="C119" s="79">
        <v>117688</v>
      </c>
      <c r="D119" s="79"/>
      <c r="E119" s="79">
        <v>295918</v>
      </c>
      <c r="F119" s="79">
        <v>78247</v>
      </c>
      <c r="G119" s="85">
        <f>SUM(C119:F119)</f>
        <v>491853</v>
      </c>
      <c r="H119" s="85">
        <v>181.91021505376344</v>
      </c>
      <c r="I119" s="85"/>
      <c r="J119" s="85">
        <v>457.40013440860213</v>
      </c>
      <c r="K119" s="85">
        <v>120.94630376344085</v>
      </c>
      <c r="L119" s="85">
        <f t="shared" ref="L119:L125" si="17">H119+I119+J119+K119</f>
        <v>760.25665322580642</v>
      </c>
    </row>
    <row r="120" spans="1:12" s="90" customFormat="1">
      <c r="A120" s="89"/>
      <c r="B120" s="89" t="s">
        <v>141</v>
      </c>
      <c r="C120" s="79"/>
      <c r="D120" s="79"/>
      <c r="E120" s="79">
        <v>96458</v>
      </c>
      <c r="F120" s="79"/>
      <c r="G120" s="85">
        <f t="shared" si="16"/>
        <v>96458</v>
      </c>
      <c r="H120" s="85"/>
      <c r="I120" s="85"/>
      <c r="J120" s="85">
        <v>149.09502688172043</v>
      </c>
      <c r="K120" s="85"/>
      <c r="L120" s="85">
        <f t="shared" si="17"/>
        <v>149.09502688172043</v>
      </c>
    </row>
    <row r="121" spans="1:12" s="90" customFormat="1">
      <c r="A121" s="89"/>
      <c r="B121" s="89" t="s">
        <v>142</v>
      </c>
      <c r="C121" s="79"/>
      <c r="D121" s="79"/>
      <c r="E121" s="79">
        <v>14499</v>
      </c>
      <c r="F121" s="79"/>
      <c r="G121" s="85">
        <f t="shared" si="16"/>
        <v>14499</v>
      </c>
      <c r="H121" s="85"/>
      <c r="I121" s="85"/>
      <c r="J121" s="85">
        <v>22.411088709677419</v>
      </c>
      <c r="K121" s="85"/>
      <c r="L121" s="85">
        <f t="shared" si="17"/>
        <v>22.411088709677419</v>
      </c>
    </row>
    <row r="122" spans="1:12" s="90" customFormat="1">
      <c r="A122" s="89"/>
      <c r="B122" s="89" t="s">
        <v>143</v>
      </c>
      <c r="C122" s="79"/>
      <c r="D122" s="79"/>
      <c r="E122" s="79">
        <v>36449</v>
      </c>
      <c r="F122" s="79">
        <v>24708</v>
      </c>
      <c r="G122" s="85">
        <f t="shared" si="16"/>
        <v>61157</v>
      </c>
      <c r="H122" s="85"/>
      <c r="I122" s="85"/>
      <c r="J122" s="85">
        <v>56.339180107526879</v>
      </c>
      <c r="K122" s="85">
        <v>38.191129032258061</v>
      </c>
      <c r="L122" s="85">
        <f t="shared" si="17"/>
        <v>94.530309139784947</v>
      </c>
    </row>
    <row r="123" spans="1:12" s="90" customFormat="1">
      <c r="A123" s="89"/>
      <c r="B123" s="89" t="s">
        <v>144</v>
      </c>
      <c r="C123" s="79"/>
      <c r="D123" s="79"/>
      <c r="E123" s="79">
        <v>30810</v>
      </c>
      <c r="F123" s="79">
        <v>37619</v>
      </c>
      <c r="G123" s="85">
        <f t="shared" si="16"/>
        <v>68429</v>
      </c>
      <c r="H123" s="85"/>
      <c r="I123" s="85"/>
      <c r="J123" s="85">
        <v>47.622983870967744</v>
      </c>
      <c r="K123" s="85">
        <v>58.147647849462359</v>
      </c>
      <c r="L123" s="85">
        <f t="shared" si="17"/>
        <v>105.7706317204301</v>
      </c>
    </row>
    <row r="124" spans="1:12" s="90" customFormat="1">
      <c r="A124" s="89"/>
      <c r="B124" s="89" t="s">
        <v>145</v>
      </c>
      <c r="C124" s="79"/>
      <c r="D124" s="79"/>
      <c r="E124" s="79">
        <v>59506</v>
      </c>
      <c r="F124" s="79">
        <v>97658</v>
      </c>
      <c r="G124" s="85">
        <f t="shared" si="16"/>
        <v>157164</v>
      </c>
      <c r="H124" s="85"/>
      <c r="I124" s="85"/>
      <c r="J124" s="85">
        <v>91.978360215053755</v>
      </c>
      <c r="K124" s="85">
        <v>150.94986559139784</v>
      </c>
      <c r="L124" s="85">
        <f t="shared" si="17"/>
        <v>242.92822580645159</v>
      </c>
    </row>
    <row r="125" spans="1:12" s="90" customFormat="1">
      <c r="A125" s="89"/>
      <c r="B125" s="89" t="s">
        <v>147</v>
      </c>
      <c r="C125" s="79"/>
      <c r="D125" s="79"/>
      <c r="E125" s="79">
        <v>473227</v>
      </c>
      <c r="F125" s="79">
        <v>62718</v>
      </c>
      <c r="G125" s="85">
        <f t="shared" si="16"/>
        <v>535945</v>
      </c>
      <c r="H125" s="85"/>
      <c r="I125" s="85"/>
      <c r="J125" s="85">
        <v>731.46646505376327</v>
      </c>
      <c r="K125" s="85">
        <v>96.943145161290317</v>
      </c>
      <c r="L125" s="85">
        <f t="shared" si="17"/>
        <v>828.40961021505359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444868</v>
      </c>
      <c r="F126" s="95">
        <v>46402</v>
      </c>
      <c r="G126" s="41">
        <f t="shared" si="16"/>
        <v>491270</v>
      </c>
      <c r="H126" s="51" t="s">
        <v>203</v>
      </c>
      <c r="I126" s="51" t="s">
        <v>203</v>
      </c>
      <c r="J126" s="32">
        <v>687.63198924731182</v>
      </c>
      <c r="K126" s="32">
        <v>71.72352150537634</v>
      </c>
      <c r="L126" s="32">
        <f>H126+I126+J126+K126</f>
        <v>759.35551075268813</v>
      </c>
    </row>
    <row r="127" spans="1:12" s="90" customFormat="1" ht="30">
      <c r="A127" s="89"/>
      <c r="B127" s="93" t="s">
        <v>148</v>
      </c>
      <c r="C127" s="79"/>
      <c r="D127" s="79"/>
      <c r="E127" s="79">
        <v>444868</v>
      </c>
      <c r="F127" s="79">
        <v>46402</v>
      </c>
      <c r="G127" s="85">
        <f t="shared" si="16"/>
        <v>491270</v>
      </c>
      <c r="H127" s="85"/>
      <c r="I127" s="85"/>
      <c r="J127" s="85">
        <v>687.63198924731182</v>
      </c>
      <c r="K127" s="85">
        <v>71.72352150537634</v>
      </c>
      <c r="L127" s="85">
        <f>SUM(H127:K127)</f>
        <v>759.35551075268813</v>
      </c>
    </row>
    <row r="128" spans="1:12" s="90" customFormat="1">
      <c r="A128" s="83">
        <v>40</v>
      </c>
      <c r="B128" s="84" t="s">
        <v>47</v>
      </c>
      <c r="C128" s="41">
        <v>120932</v>
      </c>
      <c r="D128" s="41">
        <v>0</v>
      </c>
      <c r="E128" s="41">
        <v>3067747</v>
      </c>
      <c r="F128" s="41">
        <v>2156551</v>
      </c>
      <c r="G128" s="41">
        <f t="shared" si="16"/>
        <v>5345230</v>
      </c>
      <c r="H128" s="32">
        <v>186.92446236559138</v>
      </c>
      <c r="I128" s="32" t="s">
        <v>203</v>
      </c>
      <c r="J128" s="32">
        <v>4741.8132392473108</v>
      </c>
      <c r="K128" s="32">
        <v>3333.3785618279567</v>
      </c>
      <c r="L128" s="32">
        <f>H128+I128+J128+K128</f>
        <v>8262.1162634408593</v>
      </c>
    </row>
    <row r="129" spans="1:12" s="90" customFormat="1">
      <c r="A129" s="89"/>
      <c r="B129" s="89" t="s">
        <v>149</v>
      </c>
      <c r="C129" s="79">
        <v>120932</v>
      </c>
      <c r="D129" s="79">
        <v>0</v>
      </c>
      <c r="E129" s="79">
        <v>3067747</v>
      </c>
      <c r="F129" s="79">
        <v>2156551</v>
      </c>
      <c r="G129" s="85">
        <f>C129+D129+E129+F129</f>
        <v>5345230</v>
      </c>
      <c r="H129" s="85">
        <v>186.92446236559138</v>
      </c>
      <c r="I129" s="85"/>
      <c r="J129" s="85">
        <v>4741.8132392473108</v>
      </c>
      <c r="K129" s="85">
        <v>3333.3785618279567</v>
      </c>
      <c r="L129" s="85">
        <f>H129+I129+J129+K129</f>
        <v>8262.1162634408593</v>
      </c>
    </row>
    <row r="130" spans="1:12" s="90" customFormat="1">
      <c r="A130" s="83">
        <v>41</v>
      </c>
      <c r="B130" s="84" t="s">
        <v>48</v>
      </c>
      <c r="C130" s="41">
        <v>598800</v>
      </c>
      <c r="D130" s="41">
        <v>0</v>
      </c>
      <c r="E130" s="41">
        <v>6923329</v>
      </c>
      <c r="F130" s="41">
        <v>2485719</v>
      </c>
      <c r="G130" s="41">
        <f>SUM(C130:F130)</f>
        <v>10007848</v>
      </c>
      <c r="H130" s="32">
        <v>925.5645161290322</v>
      </c>
      <c r="I130" s="32" t="s">
        <v>203</v>
      </c>
      <c r="J130" s="32">
        <v>10701.382190860213</v>
      </c>
      <c r="K130" s="32">
        <v>3842.1731854838704</v>
      </c>
      <c r="L130" s="32">
        <f>H130+I130+J130+K130</f>
        <v>15469.119892473116</v>
      </c>
    </row>
    <row r="131" spans="1:12" s="90" customFormat="1">
      <c r="A131" s="89"/>
      <c r="B131" s="89" t="s">
        <v>150</v>
      </c>
      <c r="C131" s="79">
        <v>598800</v>
      </c>
      <c r="D131" s="79"/>
      <c r="E131" s="79">
        <v>2838564.8899999997</v>
      </c>
      <c r="F131" s="79">
        <v>820287.27</v>
      </c>
      <c r="G131" s="85">
        <f>SUM(C131:F131)</f>
        <v>4257652.16</v>
      </c>
      <c r="H131" s="85">
        <v>925.5645161290322</v>
      </c>
      <c r="I131" s="85"/>
      <c r="J131" s="85">
        <v>4387.5666982526873</v>
      </c>
      <c r="K131" s="85">
        <v>1267.9171512096773</v>
      </c>
      <c r="L131" s="85">
        <f>SUM(H131:K131)</f>
        <v>6581.0483655913968</v>
      </c>
    </row>
    <row r="132" spans="1:12" s="90" customFormat="1">
      <c r="A132" s="89"/>
      <c r="B132" s="89" t="s">
        <v>151</v>
      </c>
      <c r="C132" s="79"/>
      <c r="D132" s="79"/>
      <c r="E132" s="79">
        <v>4084764.11</v>
      </c>
      <c r="F132" s="79">
        <v>1665431.7300000002</v>
      </c>
      <c r="G132" s="85">
        <f>SUM(C132:F132)</f>
        <v>5750195.8399999999</v>
      </c>
      <c r="H132" s="85"/>
      <c r="I132" s="85"/>
      <c r="J132" s="85">
        <v>6313.8154926075267</v>
      </c>
      <c r="K132" s="85">
        <v>2574.256034274194</v>
      </c>
      <c r="L132" s="85">
        <f>SUM(H132:K132)</f>
        <v>8888.0715268817203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594404</v>
      </c>
      <c r="F133" s="41">
        <v>410268</v>
      </c>
      <c r="G133" s="41">
        <f>SUM(C133:F133)</f>
        <v>1004672</v>
      </c>
      <c r="H133" s="32" t="s">
        <v>203</v>
      </c>
      <c r="I133" s="32" t="s">
        <v>203</v>
      </c>
      <c r="J133" s="32">
        <v>918.76962365591385</v>
      </c>
      <c r="K133" s="32">
        <v>634.15080645161277</v>
      </c>
      <c r="L133" s="32">
        <f>H133+I133+J133+K133</f>
        <v>1552.9204301075265</v>
      </c>
    </row>
    <row r="134" spans="1:12" s="90" customFormat="1">
      <c r="A134" s="89"/>
      <c r="B134" s="89" t="s">
        <v>152</v>
      </c>
      <c r="C134" s="79"/>
      <c r="D134" s="79"/>
      <c r="E134" s="79">
        <v>594404</v>
      </c>
      <c r="F134" s="79">
        <v>410268</v>
      </c>
      <c r="G134" s="85">
        <f>F134+E134</f>
        <v>1004672</v>
      </c>
      <c r="H134" s="85"/>
      <c r="I134" s="85"/>
      <c r="J134" s="85">
        <v>918.76962365591385</v>
      </c>
      <c r="K134" s="85">
        <v>634.15080645161277</v>
      </c>
      <c r="L134" s="85">
        <f>H134+I134+J134+K134</f>
        <v>1552.9204301075265</v>
      </c>
    </row>
    <row r="135" spans="1:12" s="90" customFormat="1">
      <c r="A135" s="83">
        <v>43</v>
      </c>
      <c r="B135" s="84" t="s">
        <v>50</v>
      </c>
      <c r="C135" s="96">
        <v>286105</v>
      </c>
      <c r="D135" s="41"/>
      <c r="E135" s="96">
        <v>2803902</v>
      </c>
      <c r="F135" s="96">
        <v>2100102</v>
      </c>
      <c r="G135" s="41">
        <f>SUM(C135:F135)</f>
        <v>5190109</v>
      </c>
      <c r="H135" s="32">
        <v>442.23219086021504</v>
      </c>
      <c r="I135" s="32" t="s">
        <v>203</v>
      </c>
      <c r="J135" s="32">
        <v>4333.9883064516125</v>
      </c>
      <c r="K135" s="32">
        <v>3246.1254032258062</v>
      </c>
      <c r="L135" s="32">
        <f>H135+I135+J135+K135</f>
        <v>8022.3459005376335</v>
      </c>
    </row>
    <row r="136" spans="1:12" s="90" customFormat="1">
      <c r="A136" s="89"/>
      <c r="B136" s="89" t="s">
        <v>153</v>
      </c>
      <c r="C136" s="79">
        <v>286105</v>
      </c>
      <c r="D136" s="79"/>
      <c r="E136" s="79">
        <v>250669</v>
      </c>
      <c r="F136" s="79">
        <v>356177</v>
      </c>
      <c r="G136" s="85">
        <f t="shared" ref="G136:G141" si="18">SUM(C136:F136)</f>
        <v>892951</v>
      </c>
      <c r="H136" s="85">
        <v>442.23219086021504</v>
      </c>
      <c r="I136" s="85"/>
      <c r="J136" s="85">
        <v>387.45880376344087</v>
      </c>
      <c r="K136" s="85">
        <v>550.54240591397843</v>
      </c>
      <c r="L136" s="85">
        <f t="shared" ref="L136:L141" si="19">SUM(H136:K136)</f>
        <v>1380.2334005376342</v>
      </c>
    </row>
    <row r="137" spans="1:12" s="90" customFormat="1">
      <c r="A137" s="89"/>
      <c r="B137" s="89" t="s">
        <v>154</v>
      </c>
      <c r="C137" s="79"/>
      <c r="D137" s="79"/>
      <c r="E137" s="79">
        <v>1206799</v>
      </c>
      <c r="F137" s="79">
        <v>999019</v>
      </c>
      <c r="G137" s="85">
        <f t="shared" si="18"/>
        <v>2205818</v>
      </c>
      <c r="H137" s="85"/>
      <c r="I137" s="85"/>
      <c r="J137" s="85">
        <v>1865.3479166666666</v>
      </c>
      <c r="K137" s="85">
        <v>1544.1825940860215</v>
      </c>
      <c r="L137" s="85">
        <f t="shared" si="19"/>
        <v>3409.5305107526883</v>
      </c>
    </row>
    <row r="138" spans="1:12" s="90" customFormat="1">
      <c r="A138" s="89"/>
      <c r="B138" s="89" t="s">
        <v>155</v>
      </c>
      <c r="C138" s="79"/>
      <c r="D138" s="79"/>
      <c r="E138" s="79">
        <v>607045</v>
      </c>
      <c r="F138" s="79"/>
      <c r="G138" s="85">
        <f t="shared" si="18"/>
        <v>607045</v>
      </c>
      <c r="H138" s="85"/>
      <c r="I138" s="85"/>
      <c r="J138" s="85">
        <v>938.30880376344078</v>
      </c>
      <c r="K138" s="85"/>
      <c r="L138" s="85">
        <f t="shared" si="19"/>
        <v>938.30880376344078</v>
      </c>
    </row>
    <row r="139" spans="1:12" s="90" customFormat="1">
      <c r="A139" s="89"/>
      <c r="B139" s="89" t="s">
        <v>199</v>
      </c>
      <c r="C139" s="79"/>
      <c r="D139" s="79"/>
      <c r="E139" s="79">
        <v>404603</v>
      </c>
      <c r="F139" s="79">
        <v>636121</v>
      </c>
      <c r="G139" s="85">
        <f t="shared" si="18"/>
        <v>1040724</v>
      </c>
      <c r="H139" s="85"/>
      <c r="I139" s="85"/>
      <c r="J139" s="85">
        <v>625.39442204301076</v>
      </c>
      <c r="K139" s="85">
        <v>983.2515456989247</v>
      </c>
      <c r="L139" s="85">
        <f t="shared" si="19"/>
        <v>1608.6459677419355</v>
      </c>
    </row>
    <row r="140" spans="1:12" s="90" customFormat="1">
      <c r="A140" s="89"/>
      <c r="B140" s="89" t="s">
        <v>200</v>
      </c>
      <c r="C140" s="79"/>
      <c r="D140" s="79"/>
      <c r="E140" s="79">
        <v>58321</v>
      </c>
      <c r="F140" s="79">
        <v>108785</v>
      </c>
      <c r="G140" s="85">
        <f t="shared" si="18"/>
        <v>167106</v>
      </c>
      <c r="H140" s="85"/>
      <c r="I140" s="85"/>
      <c r="J140" s="85">
        <v>90.146706989247306</v>
      </c>
      <c r="K140" s="85">
        <v>168.1488575268817</v>
      </c>
      <c r="L140" s="85">
        <f t="shared" si="19"/>
        <v>258.29556451612899</v>
      </c>
    </row>
    <row r="141" spans="1:12" s="90" customFormat="1">
      <c r="A141" s="89"/>
      <c r="B141" s="89" t="s">
        <v>201</v>
      </c>
      <c r="C141" s="79"/>
      <c r="D141" s="79"/>
      <c r="E141" s="79">
        <v>276465</v>
      </c>
      <c r="F141" s="79"/>
      <c r="G141" s="85">
        <f t="shared" si="18"/>
        <v>276465</v>
      </c>
      <c r="H141" s="85"/>
      <c r="I141" s="85"/>
      <c r="J141" s="85">
        <v>427.33165322580641</v>
      </c>
      <c r="K141" s="85"/>
      <c r="L141" s="85">
        <f t="shared" si="19"/>
        <v>427.33165322580641</v>
      </c>
    </row>
    <row r="142" spans="1:12" s="90" customFormat="1">
      <c r="A142" s="83">
        <v>44</v>
      </c>
      <c r="B142" s="84" t="s">
        <v>51</v>
      </c>
      <c r="C142" s="41">
        <v>906630</v>
      </c>
      <c r="D142" s="41">
        <v>133384</v>
      </c>
      <c r="E142" s="96">
        <v>3305437</v>
      </c>
      <c r="F142" s="41">
        <v>845895</v>
      </c>
      <c r="G142" s="41">
        <f>SUM(C142:F142)</f>
        <v>5191346</v>
      </c>
      <c r="H142" s="32">
        <v>1401.377016129032</v>
      </c>
      <c r="I142" s="32">
        <v>206.17150537634407</v>
      </c>
      <c r="J142" s="32">
        <v>5109.2104166666668</v>
      </c>
      <c r="K142" s="32">
        <v>1307.4989919354837</v>
      </c>
      <c r="L142" s="32">
        <f>H142+I142+J142+K142</f>
        <v>8024.2579301075266</v>
      </c>
    </row>
    <row r="143" spans="1:12" s="90" customFormat="1">
      <c r="A143" s="89"/>
      <c r="B143" s="89" t="s">
        <v>156</v>
      </c>
      <c r="C143" s="79">
        <v>906630</v>
      </c>
      <c r="D143" s="79">
        <v>133384</v>
      </c>
      <c r="E143" s="79">
        <v>1944531</v>
      </c>
      <c r="F143" s="79">
        <v>657160</v>
      </c>
      <c r="G143" s="85">
        <f>C143+D143+E143+F143</f>
        <v>3641705</v>
      </c>
      <c r="H143" s="85">
        <v>1401.377016129032</v>
      </c>
      <c r="I143" s="85">
        <v>206.17150537634407</v>
      </c>
      <c r="J143" s="85">
        <v>3005.6594758064512</v>
      </c>
      <c r="K143" s="85">
        <v>1015.771505376344</v>
      </c>
      <c r="L143" s="85">
        <f>H143+I143+J143+K143</f>
        <v>5628.9795026881711</v>
      </c>
    </row>
    <row r="144" spans="1:12" s="90" customFormat="1">
      <c r="A144" s="89"/>
      <c r="B144" s="89" t="s">
        <v>157</v>
      </c>
      <c r="C144" s="79"/>
      <c r="D144" s="79"/>
      <c r="E144" s="79">
        <v>1328007</v>
      </c>
      <c r="F144" s="79">
        <v>176703</v>
      </c>
      <c r="G144" s="85">
        <f>C144+D144+E144+F144</f>
        <v>1504710</v>
      </c>
      <c r="H144" s="85"/>
      <c r="I144" s="85"/>
      <c r="J144" s="85">
        <v>2052.6989919354837</v>
      </c>
      <c r="K144" s="85">
        <v>273.12963709677416</v>
      </c>
      <c r="L144" s="85">
        <f>H144+I144+J144+K144</f>
        <v>2325.828629032258</v>
      </c>
    </row>
    <row r="145" spans="1:12" s="90" customFormat="1">
      <c r="A145" s="89"/>
      <c r="B145" s="89" t="s">
        <v>197</v>
      </c>
      <c r="C145" s="79"/>
      <c r="D145" s="79"/>
      <c r="E145" s="79">
        <v>32899</v>
      </c>
      <c r="F145" s="79">
        <v>12032</v>
      </c>
      <c r="G145" s="85">
        <f>C145+D145+E145+F145</f>
        <v>44931</v>
      </c>
      <c r="H145" s="85"/>
      <c r="I145" s="85"/>
      <c r="J145" s="85">
        <v>50.851948924731175</v>
      </c>
      <c r="K145" s="85">
        <v>18.597849462365591</v>
      </c>
      <c r="L145" s="85">
        <f>H145+I145+J145+K145</f>
        <v>69.449798387096763</v>
      </c>
    </row>
    <row r="146" spans="1:12" s="90" customFormat="1">
      <c r="A146" s="83">
        <v>45</v>
      </c>
      <c r="B146" s="84" t="s">
        <v>52</v>
      </c>
      <c r="C146" s="41">
        <v>196154</v>
      </c>
      <c r="D146" s="41">
        <v>9633</v>
      </c>
      <c r="E146" s="53">
        <v>3135837</v>
      </c>
      <c r="F146" s="51">
        <v>2718741</v>
      </c>
      <c r="G146" s="41">
        <f>SUM(C146:F146)</f>
        <v>6060365</v>
      </c>
      <c r="H146" s="32">
        <v>303.19502688172037</v>
      </c>
      <c r="I146" s="32">
        <v>14.889717741935483</v>
      </c>
      <c r="J146" s="32">
        <v>4847.0598790322583</v>
      </c>
      <c r="K146" s="32">
        <v>4202.35504032258</v>
      </c>
      <c r="L146" s="32">
        <f>H146+I146+J146+K146</f>
        <v>9367.4996639784949</v>
      </c>
    </row>
    <row r="147" spans="1:12" s="90" customFormat="1">
      <c r="A147" s="89"/>
      <c r="B147" s="89" t="s">
        <v>158</v>
      </c>
      <c r="C147" s="79">
        <v>196154</v>
      </c>
      <c r="D147" s="79">
        <v>9633</v>
      </c>
      <c r="E147" s="79">
        <v>3135837</v>
      </c>
      <c r="F147" s="79">
        <v>2718741</v>
      </c>
      <c r="G147" s="79">
        <f>G146</f>
        <v>6060365</v>
      </c>
      <c r="H147" s="85"/>
      <c r="I147" s="85">
        <v>14.889717741935483</v>
      </c>
      <c r="J147" s="85">
        <v>4847.0598790322583</v>
      </c>
      <c r="K147" s="85">
        <v>4202.35504032258</v>
      </c>
      <c r="L147" s="85">
        <f t="shared" ref="L147:L158" si="20">H147+I147+J147+K147</f>
        <v>9064.304637096775</v>
      </c>
    </row>
    <row r="148" spans="1:12" s="90" customFormat="1">
      <c r="A148" s="83">
        <v>46</v>
      </c>
      <c r="B148" s="84" t="s">
        <v>53</v>
      </c>
      <c r="C148" s="41">
        <v>14184</v>
      </c>
      <c r="D148" s="41">
        <v>0</v>
      </c>
      <c r="E148" s="96">
        <v>1060498</v>
      </c>
      <c r="F148" s="41">
        <v>630119</v>
      </c>
      <c r="G148" s="41">
        <f t="shared" ref="G148:G159" si="21">SUM(C148:F148)</f>
        <v>1704801</v>
      </c>
      <c r="H148" s="32">
        <v>21.924193548387098</v>
      </c>
      <c r="I148" s="32" t="s">
        <v>203</v>
      </c>
      <c r="J148" s="32">
        <v>1639.2106182795699</v>
      </c>
      <c r="K148" s="32">
        <v>973.974260752688</v>
      </c>
      <c r="L148" s="32">
        <f t="shared" si="20"/>
        <v>2635.1090725806453</v>
      </c>
    </row>
    <row r="149" spans="1:12" s="90" customFormat="1">
      <c r="A149" s="89"/>
      <c r="B149" s="89" t="s">
        <v>159</v>
      </c>
      <c r="C149" s="79">
        <v>14184</v>
      </c>
      <c r="D149" s="79"/>
      <c r="E149" s="79">
        <v>1060498</v>
      </c>
      <c r="F149" s="79">
        <v>630119</v>
      </c>
      <c r="G149" s="85">
        <f t="shared" si="21"/>
        <v>1704801</v>
      </c>
      <c r="H149" s="85">
        <v>21.924193548387098</v>
      </c>
      <c r="I149" s="85"/>
      <c r="J149" s="85">
        <v>1639.2106182795699</v>
      </c>
      <c r="K149" s="85">
        <v>973.974260752688</v>
      </c>
      <c r="L149" s="85">
        <f t="shared" si="20"/>
        <v>2635.1090725806453</v>
      </c>
    </row>
    <row r="150" spans="1:12" s="90" customFormat="1">
      <c r="A150" s="83">
        <v>47</v>
      </c>
      <c r="B150" s="84" t="s">
        <v>54</v>
      </c>
      <c r="C150" s="41">
        <v>71616</v>
      </c>
      <c r="D150" s="41">
        <v>0</v>
      </c>
      <c r="E150" s="41">
        <v>2297432</v>
      </c>
      <c r="F150" s="41">
        <v>803999</v>
      </c>
      <c r="G150" s="41">
        <f t="shared" si="21"/>
        <v>3173047</v>
      </c>
      <c r="H150" s="32">
        <v>110.69677419354839</v>
      </c>
      <c r="I150" s="32" t="s">
        <v>203</v>
      </c>
      <c r="J150" s="32">
        <v>3551.1381720430104</v>
      </c>
      <c r="K150" s="32">
        <v>1242.740389784946</v>
      </c>
      <c r="L150" s="32">
        <f t="shared" si="20"/>
        <v>4904.5753360215049</v>
      </c>
    </row>
    <row r="151" spans="1:12" s="90" customFormat="1">
      <c r="A151" s="89"/>
      <c r="B151" s="89" t="s">
        <v>160</v>
      </c>
      <c r="C151" s="79">
        <v>71616</v>
      </c>
      <c r="D151" s="79"/>
      <c r="E151" s="79">
        <v>149333.08000000002</v>
      </c>
      <c r="F151" s="79">
        <v>95675.880999999994</v>
      </c>
      <c r="G151" s="85">
        <f t="shared" si="21"/>
        <v>316624.96100000001</v>
      </c>
      <c r="H151" s="85">
        <v>110.69677419354839</v>
      </c>
      <c r="I151" s="85"/>
      <c r="J151" s="85">
        <v>230.82398118279571</v>
      </c>
      <c r="K151" s="85">
        <v>147.88610638440861</v>
      </c>
      <c r="L151" s="85">
        <f t="shared" si="20"/>
        <v>489.40686176075269</v>
      </c>
    </row>
    <row r="152" spans="1:12" s="90" customFormat="1">
      <c r="A152" s="89"/>
      <c r="B152" s="89" t="s">
        <v>163</v>
      </c>
      <c r="C152" s="79"/>
      <c r="D152" s="79"/>
      <c r="E152" s="79">
        <v>59733.231999999996</v>
      </c>
      <c r="F152" s="79"/>
      <c r="G152" s="85">
        <f t="shared" si="21"/>
        <v>59733.231999999996</v>
      </c>
      <c r="H152" s="85"/>
      <c r="I152" s="85"/>
      <c r="J152" s="85">
        <v>92.329592473118268</v>
      </c>
      <c r="K152" s="85"/>
      <c r="L152" s="85">
        <f t="shared" si="20"/>
        <v>92.329592473118268</v>
      </c>
    </row>
    <row r="153" spans="1:12" s="90" customFormat="1">
      <c r="A153" s="89"/>
      <c r="B153" s="89" t="s">
        <v>164</v>
      </c>
      <c r="C153" s="79"/>
      <c r="D153" s="79"/>
      <c r="E153" s="79">
        <v>183794.56</v>
      </c>
      <c r="F153" s="79">
        <v>33767.957999999999</v>
      </c>
      <c r="G153" s="85">
        <f t="shared" si="21"/>
        <v>217562.51799999998</v>
      </c>
      <c r="H153" s="85"/>
      <c r="I153" s="85"/>
      <c r="J153" s="85">
        <v>284.09105376344081</v>
      </c>
      <c r="K153" s="85">
        <v>52.19509637096774</v>
      </c>
      <c r="L153" s="85">
        <f t="shared" si="20"/>
        <v>336.28615013440856</v>
      </c>
    </row>
    <row r="154" spans="1:12" s="90" customFormat="1">
      <c r="A154" s="89"/>
      <c r="B154" s="89" t="s">
        <v>161</v>
      </c>
      <c r="C154" s="79"/>
      <c r="D154" s="79"/>
      <c r="E154" s="79">
        <v>771937.152</v>
      </c>
      <c r="F154" s="79">
        <v>177683.77900000001</v>
      </c>
      <c r="G154" s="85">
        <f t="shared" si="21"/>
        <v>949620.93099999998</v>
      </c>
      <c r="H154" s="85"/>
      <c r="I154" s="85"/>
      <c r="J154" s="85">
        <v>1193.1824258064514</v>
      </c>
      <c r="K154" s="85">
        <v>274.64562614247313</v>
      </c>
      <c r="L154" s="85">
        <f t="shared" si="20"/>
        <v>1467.8280519489244</v>
      </c>
    </row>
    <row r="155" spans="1:12" s="90" customFormat="1">
      <c r="A155" s="89"/>
      <c r="B155" s="89" t="s">
        <v>167</v>
      </c>
      <c r="C155" s="79"/>
      <c r="D155" s="79"/>
      <c r="E155" s="79">
        <v>808696.06399999978</v>
      </c>
      <c r="F155" s="79">
        <v>326423.59399999998</v>
      </c>
      <c r="G155" s="85">
        <f t="shared" si="21"/>
        <v>1135119.6579999998</v>
      </c>
      <c r="H155" s="85"/>
      <c r="I155" s="85"/>
      <c r="J155" s="85">
        <v>1250.0006365591394</v>
      </c>
      <c r="K155" s="85">
        <v>504.55259825268809</v>
      </c>
      <c r="L155" s="85">
        <f t="shared" si="20"/>
        <v>1754.5532348118275</v>
      </c>
    </row>
    <row r="156" spans="1:12" s="90" customFormat="1">
      <c r="A156" s="89"/>
      <c r="B156" s="89" t="s">
        <v>166</v>
      </c>
      <c r="C156" s="79"/>
      <c r="D156" s="79"/>
      <c r="E156" s="79">
        <v>128656.192</v>
      </c>
      <c r="F156" s="79">
        <v>60299.924999999996</v>
      </c>
      <c r="G156" s="85">
        <f t="shared" si="21"/>
        <v>188956.117</v>
      </c>
      <c r="H156" s="85"/>
      <c r="I156" s="85"/>
      <c r="J156" s="85">
        <v>198.86373763440858</v>
      </c>
      <c r="K156" s="85">
        <v>93.205529233870962</v>
      </c>
      <c r="L156" s="85">
        <f t="shared" si="20"/>
        <v>292.06926686827956</v>
      </c>
    </row>
    <row r="157" spans="1:12" s="90" customFormat="1">
      <c r="A157" s="89"/>
      <c r="B157" s="89" t="s">
        <v>162</v>
      </c>
      <c r="C157" s="79"/>
      <c r="D157" s="79"/>
      <c r="E157" s="79">
        <v>117169.03199999999</v>
      </c>
      <c r="F157" s="79">
        <v>39395.951000000001</v>
      </c>
      <c r="G157" s="85">
        <f t="shared" si="21"/>
        <v>156564.98300000001</v>
      </c>
      <c r="H157" s="85"/>
      <c r="I157" s="85"/>
      <c r="J157" s="85">
        <v>181.10804677419353</v>
      </c>
      <c r="K157" s="85">
        <v>60.894279099462366</v>
      </c>
      <c r="L157" s="85">
        <f t="shared" si="20"/>
        <v>242.00232587365588</v>
      </c>
    </row>
    <row r="158" spans="1:12" s="90" customFormat="1">
      <c r="A158" s="89"/>
      <c r="B158" s="89" t="s">
        <v>165</v>
      </c>
      <c r="C158" s="79"/>
      <c r="D158" s="79"/>
      <c r="E158" s="79">
        <v>78112.688000000009</v>
      </c>
      <c r="F158" s="79">
        <v>70751.911999999997</v>
      </c>
      <c r="G158" s="85">
        <f t="shared" si="21"/>
        <v>148864.6</v>
      </c>
      <c r="H158" s="85"/>
      <c r="I158" s="85"/>
      <c r="J158" s="85">
        <v>120.73869784946237</v>
      </c>
      <c r="K158" s="85">
        <v>109.36115430107526</v>
      </c>
      <c r="L158" s="85">
        <f t="shared" si="20"/>
        <v>230.09985215053763</v>
      </c>
    </row>
    <row r="159" spans="1:12" s="90" customFormat="1">
      <c r="A159" s="83">
        <v>48</v>
      </c>
      <c r="B159" s="84" t="s">
        <v>55</v>
      </c>
      <c r="C159" s="41">
        <v>291264</v>
      </c>
      <c r="D159" s="41">
        <v>0</v>
      </c>
      <c r="E159" s="96">
        <v>1154144</v>
      </c>
      <c r="F159" s="41">
        <v>394904</v>
      </c>
      <c r="G159" s="41">
        <f t="shared" si="21"/>
        <v>1840312</v>
      </c>
      <c r="H159" s="32">
        <v>450.20645161290321</v>
      </c>
      <c r="I159" s="32" t="s">
        <v>203</v>
      </c>
      <c r="J159" s="32">
        <v>1783.959139784946</v>
      </c>
      <c r="K159" s="32">
        <v>610.40268817204287</v>
      </c>
      <c r="L159" s="32">
        <f>H159+I159+J159+K159</f>
        <v>2844.5682795698922</v>
      </c>
    </row>
    <row r="160" spans="1:12" s="90" customFormat="1">
      <c r="A160" s="89"/>
      <c r="B160" s="89" t="s">
        <v>168</v>
      </c>
      <c r="C160" s="79">
        <v>291264</v>
      </c>
      <c r="D160" s="79">
        <v>0</v>
      </c>
      <c r="E160" s="79">
        <v>1154144</v>
      </c>
      <c r="F160" s="79">
        <v>394904</v>
      </c>
      <c r="G160" s="85">
        <f>G159*100%</f>
        <v>1840312</v>
      </c>
      <c r="H160" s="85">
        <v>450.20645161290321</v>
      </c>
      <c r="I160" s="85"/>
      <c r="J160" s="85">
        <v>1783.959139784946</v>
      </c>
      <c r="K160" s="85">
        <v>610.40268817204287</v>
      </c>
      <c r="L160" s="85">
        <f>SUM(H160:K160)</f>
        <v>2844.5682795698922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8544</v>
      </c>
      <c r="E161" s="96">
        <v>1365637</v>
      </c>
      <c r="F161" s="41">
        <v>861640</v>
      </c>
      <c r="G161" s="41">
        <f>SUM(C161:F161)</f>
        <v>2235821</v>
      </c>
      <c r="H161" s="32" t="s">
        <v>203</v>
      </c>
      <c r="I161" s="32">
        <v>13.206451612903225</v>
      </c>
      <c r="J161" s="32">
        <v>2110.863642473118</v>
      </c>
      <c r="K161" s="32">
        <v>1331.836021505376</v>
      </c>
      <c r="L161" s="32">
        <f t="shared" ref="L161:L200" si="22">SUM(H161:K161)</f>
        <v>3455.9061155913969</v>
      </c>
    </row>
    <row r="162" spans="1:12" s="90" customFormat="1">
      <c r="A162" s="89"/>
      <c r="B162" s="89" t="s">
        <v>169</v>
      </c>
      <c r="C162" s="79"/>
      <c r="D162" s="79">
        <v>8544</v>
      </c>
      <c r="E162" s="79">
        <v>1365637</v>
      </c>
      <c r="F162" s="79">
        <v>861640</v>
      </c>
      <c r="G162" s="85">
        <f>G161*100%</f>
        <v>2235821</v>
      </c>
      <c r="H162" s="85"/>
      <c r="I162" s="85">
        <v>13.206451612903225</v>
      </c>
      <c r="J162" s="85">
        <v>2110.863642473118</v>
      </c>
      <c r="K162" s="85">
        <v>1331.836021505376</v>
      </c>
      <c r="L162" s="85">
        <f t="shared" si="22"/>
        <v>3455.9061155913969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118256</v>
      </c>
      <c r="F163" s="41">
        <v>186080</v>
      </c>
      <c r="G163" s="41">
        <f>SUM(C163:F163)</f>
        <v>304336</v>
      </c>
      <c r="H163" s="32" t="s">
        <v>203</v>
      </c>
      <c r="I163" s="32" t="s">
        <v>203</v>
      </c>
      <c r="J163" s="32">
        <v>182.78817204301072</v>
      </c>
      <c r="K163" s="32">
        <v>287.62365591397844</v>
      </c>
      <c r="L163" s="32">
        <f t="shared" si="22"/>
        <v>470.41182795698916</v>
      </c>
    </row>
    <row r="164" spans="1:12" s="90" customFormat="1">
      <c r="A164" s="89"/>
      <c r="B164" s="89" t="s">
        <v>170</v>
      </c>
      <c r="C164" s="79"/>
      <c r="D164" s="79"/>
      <c r="E164" s="79">
        <v>118256</v>
      </c>
      <c r="F164" s="79">
        <v>186080</v>
      </c>
      <c r="G164" s="85">
        <f>G163</f>
        <v>304336</v>
      </c>
      <c r="H164" s="85"/>
      <c r="I164" s="85"/>
      <c r="J164" s="85">
        <v>182.78817204301072</v>
      </c>
      <c r="K164" s="85">
        <v>287.62365591397844</v>
      </c>
      <c r="L164" s="85">
        <f t="shared" si="22"/>
        <v>470.41182795698916</v>
      </c>
    </row>
    <row r="165" spans="1:12" s="90" customFormat="1">
      <c r="A165" s="83">
        <v>51</v>
      </c>
      <c r="B165" s="84" t="s">
        <v>58</v>
      </c>
      <c r="C165" s="41">
        <v>10694</v>
      </c>
      <c r="D165" s="41">
        <v>0</v>
      </c>
      <c r="E165" s="96">
        <v>3609181</v>
      </c>
      <c r="F165" s="41">
        <v>569980</v>
      </c>
      <c r="G165" s="41">
        <f>SUM(C165:F165)</f>
        <v>4189855</v>
      </c>
      <c r="H165" s="32">
        <v>16.529704301075267</v>
      </c>
      <c r="I165" s="32" t="s">
        <v>203</v>
      </c>
      <c r="J165" s="32">
        <v>5578.7071908602147</v>
      </c>
      <c r="K165" s="32">
        <v>881.01747311827955</v>
      </c>
      <c r="L165" s="32">
        <f t="shared" si="22"/>
        <v>6476.2543682795695</v>
      </c>
    </row>
    <row r="166" spans="1:12" s="90" customFormat="1">
      <c r="A166" s="89"/>
      <c r="B166" s="89" t="s">
        <v>171</v>
      </c>
      <c r="C166" s="79">
        <v>10694</v>
      </c>
      <c r="D166" s="79">
        <v>0</v>
      </c>
      <c r="E166" s="79">
        <v>3609181</v>
      </c>
      <c r="F166" s="79">
        <v>569980</v>
      </c>
      <c r="G166" s="85">
        <f>G165*100%</f>
        <v>4189855</v>
      </c>
      <c r="H166" s="85">
        <v>16.529704301075267</v>
      </c>
      <c r="I166" s="85"/>
      <c r="J166" s="85">
        <v>5578.7071908602147</v>
      </c>
      <c r="K166" s="85">
        <v>881.01747311827955</v>
      </c>
      <c r="L166" s="85">
        <f t="shared" si="22"/>
        <v>6476.2543682795695</v>
      </c>
    </row>
    <row r="167" spans="1:12" s="90" customFormat="1">
      <c r="A167" s="83">
        <v>52</v>
      </c>
      <c r="B167" s="84" t="s">
        <v>59</v>
      </c>
      <c r="C167" s="41">
        <v>796817</v>
      </c>
      <c r="D167" s="41">
        <v>0</v>
      </c>
      <c r="E167" s="41">
        <v>1073793</v>
      </c>
      <c r="F167" s="41">
        <v>1690840</v>
      </c>
      <c r="G167" s="41">
        <f t="shared" ref="G167:G196" si="23">SUM(C167:F167)</f>
        <v>3561450</v>
      </c>
      <c r="H167" s="32">
        <v>1231.6391801075267</v>
      </c>
      <c r="I167" s="32" t="s">
        <v>203</v>
      </c>
      <c r="J167" s="32">
        <v>1659.7606854838709</v>
      </c>
      <c r="K167" s="32">
        <v>2613.5295698924729</v>
      </c>
      <c r="L167" s="32">
        <f t="shared" si="22"/>
        <v>5504.9294354838703</v>
      </c>
    </row>
    <row r="168" spans="1:12" s="90" customFormat="1">
      <c r="A168" s="89"/>
      <c r="B168" s="89" t="s">
        <v>172</v>
      </c>
      <c r="C168" s="79">
        <v>796817</v>
      </c>
      <c r="D168" s="79"/>
      <c r="E168" s="79">
        <v>902738</v>
      </c>
      <c r="F168" s="79">
        <v>1497361</v>
      </c>
      <c r="G168" s="85">
        <f>SUM(C168:F168)</f>
        <v>3196916</v>
      </c>
      <c r="H168" s="85">
        <v>1231.6391801075267</v>
      </c>
      <c r="I168" s="85"/>
      <c r="J168" s="85">
        <v>1395.3611559139783</v>
      </c>
      <c r="K168" s="85">
        <v>2314.4692876344084</v>
      </c>
      <c r="L168" s="85">
        <f t="shared" si="22"/>
        <v>4941.4696236559139</v>
      </c>
    </row>
    <row r="169" spans="1:12" s="90" customFormat="1">
      <c r="A169" s="89"/>
      <c r="B169" s="89" t="s">
        <v>173</v>
      </c>
      <c r="C169" s="79"/>
      <c r="D169" s="79"/>
      <c r="E169" s="79">
        <v>171055</v>
      </c>
      <c r="F169" s="79">
        <v>152693</v>
      </c>
      <c r="G169" s="85">
        <f t="shared" si="23"/>
        <v>323748</v>
      </c>
      <c r="H169" s="85"/>
      <c r="I169" s="85"/>
      <c r="J169" s="85">
        <v>264.39952956989242</v>
      </c>
      <c r="K169" s="85">
        <v>236.01740591397845</v>
      </c>
      <c r="L169" s="85">
        <f t="shared" si="22"/>
        <v>500.41693548387087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40786</v>
      </c>
      <c r="G170" s="85">
        <f t="shared" si="23"/>
        <v>40786</v>
      </c>
      <c r="H170" s="85"/>
      <c r="I170" s="85"/>
      <c r="J170" s="85"/>
      <c r="K170" s="85">
        <v>63.042876344086018</v>
      </c>
      <c r="L170" s="85">
        <f t="shared" si="22"/>
        <v>63.042876344086018</v>
      </c>
    </row>
    <row r="171" spans="1:12" s="90" customFormat="1">
      <c r="A171" s="83">
        <v>53</v>
      </c>
      <c r="B171" s="84" t="s">
        <v>60</v>
      </c>
      <c r="C171" s="41">
        <v>607805</v>
      </c>
      <c r="D171" s="41"/>
      <c r="E171" s="41">
        <v>1593360</v>
      </c>
      <c r="F171" s="41">
        <v>1131364</v>
      </c>
      <c r="G171" s="41">
        <f t="shared" si="23"/>
        <v>3332529</v>
      </c>
      <c r="H171" s="32">
        <v>939.48353494623655</v>
      </c>
      <c r="I171" s="32" t="s">
        <v>203</v>
      </c>
      <c r="J171" s="32">
        <v>2462.8548387096771</v>
      </c>
      <c r="K171" s="32">
        <v>1748.7481182795698</v>
      </c>
      <c r="L171" s="32">
        <f t="shared" si="22"/>
        <v>5151.0864919354835</v>
      </c>
    </row>
    <row r="172" spans="1:12" s="90" customFormat="1">
      <c r="A172" s="89"/>
      <c r="B172" s="89" t="s">
        <v>184</v>
      </c>
      <c r="C172" s="79">
        <v>607805</v>
      </c>
      <c r="D172" s="79"/>
      <c r="E172" s="79">
        <v>1593360</v>
      </c>
      <c r="F172" s="79">
        <v>1131364</v>
      </c>
      <c r="G172" s="85">
        <f t="shared" si="23"/>
        <v>3332529</v>
      </c>
      <c r="H172" s="85">
        <v>939.48353494623655</v>
      </c>
      <c r="I172" s="85"/>
      <c r="J172" s="85">
        <v>2462.8548387096771</v>
      </c>
      <c r="K172" s="85">
        <v>1748.7481182795698</v>
      </c>
      <c r="L172" s="85">
        <f t="shared" si="22"/>
        <v>5151.0864919354835</v>
      </c>
    </row>
    <row r="173" spans="1:12" s="90" customFormat="1">
      <c r="A173" s="83">
        <v>54</v>
      </c>
      <c r="B173" s="84" t="s">
        <v>61</v>
      </c>
      <c r="C173" s="41">
        <v>130166</v>
      </c>
      <c r="D173" s="41">
        <v>0</v>
      </c>
      <c r="E173" s="41">
        <v>1520139</v>
      </c>
      <c r="F173" s="41">
        <v>780566</v>
      </c>
      <c r="G173" s="41">
        <f t="shared" si="23"/>
        <v>2430871</v>
      </c>
      <c r="H173" s="32">
        <v>201.19744623655913</v>
      </c>
      <c r="I173" s="32" t="s">
        <v>203</v>
      </c>
      <c r="J173" s="32">
        <v>2349.6772177419352</v>
      </c>
      <c r="K173" s="32">
        <v>1206.5200268817205</v>
      </c>
      <c r="L173" s="32">
        <f t="shared" si="22"/>
        <v>3757.3946908602147</v>
      </c>
    </row>
    <row r="174" spans="1:12" s="90" customFormat="1">
      <c r="A174" s="89"/>
      <c r="B174" s="89" t="s">
        <v>185</v>
      </c>
      <c r="C174" s="79"/>
      <c r="D174" s="79"/>
      <c r="E174" s="79">
        <v>215553</v>
      </c>
      <c r="F174" s="79">
        <v>117814</v>
      </c>
      <c r="G174" s="85">
        <f t="shared" si="23"/>
        <v>333367</v>
      </c>
      <c r="H174" s="85"/>
      <c r="I174" s="85"/>
      <c r="J174" s="85">
        <v>333.18004032258062</v>
      </c>
      <c r="K174" s="85">
        <v>182.10497311827956</v>
      </c>
      <c r="L174" s="85">
        <f t="shared" si="22"/>
        <v>515.28501344086021</v>
      </c>
    </row>
    <row r="175" spans="1:12" s="90" customFormat="1">
      <c r="A175" s="89"/>
      <c r="B175" s="89" t="s">
        <v>186</v>
      </c>
      <c r="C175" s="79"/>
      <c r="D175" s="79"/>
      <c r="E175" s="79">
        <v>122607</v>
      </c>
      <c r="F175" s="79">
        <v>126700</v>
      </c>
      <c r="G175" s="85">
        <f t="shared" si="23"/>
        <v>249307</v>
      </c>
      <c r="H175" s="85"/>
      <c r="I175" s="85"/>
      <c r="J175" s="85">
        <v>189.51350806451609</v>
      </c>
      <c r="K175" s="85">
        <v>195.84005376344084</v>
      </c>
      <c r="L175" s="85">
        <f t="shared" si="22"/>
        <v>385.35356182795692</v>
      </c>
    </row>
    <row r="176" spans="1:12" s="90" customFormat="1">
      <c r="A176" s="89"/>
      <c r="B176" s="89" t="s">
        <v>187</v>
      </c>
      <c r="C176" s="79"/>
      <c r="D176" s="79"/>
      <c r="E176" s="79">
        <v>8120</v>
      </c>
      <c r="F176" s="79">
        <v>8493</v>
      </c>
      <c r="G176" s="85">
        <f t="shared" si="23"/>
        <v>16613</v>
      </c>
      <c r="H176" s="85"/>
      <c r="I176" s="85"/>
      <c r="J176" s="85">
        <v>12.551075268817204</v>
      </c>
      <c r="K176" s="85">
        <v>13.127620967741935</v>
      </c>
      <c r="L176" s="85">
        <f t="shared" si="22"/>
        <v>25.678696236559141</v>
      </c>
    </row>
    <row r="177" spans="1:12" s="90" customFormat="1">
      <c r="A177" s="89"/>
      <c r="B177" s="89" t="s">
        <v>188</v>
      </c>
      <c r="C177" s="79"/>
      <c r="D177" s="79"/>
      <c r="E177" s="79">
        <v>32781</v>
      </c>
      <c r="F177" s="79">
        <v>2155</v>
      </c>
      <c r="G177" s="85">
        <f t="shared" si="23"/>
        <v>34936</v>
      </c>
      <c r="H177" s="85"/>
      <c r="I177" s="85"/>
      <c r="J177" s="85">
        <v>50.669556451612898</v>
      </c>
      <c r="K177" s="85">
        <v>3.3309811827956985</v>
      </c>
      <c r="L177" s="85">
        <f t="shared" si="22"/>
        <v>54.000537634408595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3"/>
        <v>0</v>
      </c>
      <c r="H178" s="85"/>
      <c r="I178" s="85"/>
      <c r="J178" s="85"/>
      <c r="K178" s="85"/>
      <c r="L178" s="85">
        <f t="shared" si="22"/>
        <v>0</v>
      </c>
    </row>
    <row r="179" spans="1:12" s="90" customFormat="1">
      <c r="A179" s="89"/>
      <c r="B179" s="89" t="s">
        <v>190</v>
      </c>
      <c r="C179" s="79"/>
      <c r="D179" s="79"/>
      <c r="E179" s="79">
        <v>322248</v>
      </c>
      <c r="F179" s="79">
        <v>16616</v>
      </c>
      <c r="G179" s="85">
        <f t="shared" si="23"/>
        <v>338864</v>
      </c>
      <c r="H179" s="85"/>
      <c r="I179" s="85"/>
      <c r="J179" s="85">
        <v>498.09838709677416</v>
      </c>
      <c r="K179" s="85"/>
      <c r="L179" s="85">
        <f t="shared" si="22"/>
        <v>498.09838709677416</v>
      </c>
    </row>
    <row r="180" spans="1:12" s="90" customFormat="1">
      <c r="A180" s="89"/>
      <c r="B180" s="89" t="s">
        <v>191</v>
      </c>
      <c r="C180" s="79">
        <v>130166</v>
      </c>
      <c r="D180" s="79"/>
      <c r="E180" s="79">
        <v>75316</v>
      </c>
      <c r="F180" s="79">
        <v>11524</v>
      </c>
      <c r="G180" s="85">
        <f t="shared" si="23"/>
        <v>217006</v>
      </c>
      <c r="H180" s="85">
        <v>201.19744623655913</v>
      </c>
      <c r="I180" s="85"/>
      <c r="J180" s="85">
        <v>116.41586021505375</v>
      </c>
      <c r="K180" s="85">
        <v>17.812634408602147</v>
      </c>
      <c r="L180" s="85">
        <f t="shared" si="22"/>
        <v>335.42594086021501</v>
      </c>
    </row>
    <row r="181" spans="1:12" s="90" customFormat="1">
      <c r="A181" s="89"/>
      <c r="B181" s="89" t="s">
        <v>192</v>
      </c>
      <c r="C181" s="79"/>
      <c r="D181" s="79"/>
      <c r="E181" s="79">
        <v>530038</v>
      </c>
      <c r="F181" s="79">
        <v>483824</v>
      </c>
      <c r="G181" s="85">
        <f t="shared" si="23"/>
        <v>1013862</v>
      </c>
      <c r="H181" s="85"/>
      <c r="I181" s="85"/>
      <c r="J181" s="85">
        <v>819.27916666666658</v>
      </c>
      <c r="K181" s="85">
        <v>747.8462365591397</v>
      </c>
      <c r="L181" s="85">
        <f t="shared" si="22"/>
        <v>1567.1254032258062</v>
      </c>
    </row>
    <row r="182" spans="1:12" s="90" customFormat="1">
      <c r="A182" s="89"/>
      <c r="B182" s="89" t="s">
        <v>198</v>
      </c>
      <c r="C182" s="79"/>
      <c r="D182" s="79"/>
      <c r="E182" s="79">
        <v>213476</v>
      </c>
      <c r="F182" s="79">
        <v>13440</v>
      </c>
      <c r="G182" s="85">
        <f t="shared" si="23"/>
        <v>226916</v>
      </c>
      <c r="H182" s="85"/>
      <c r="I182" s="85"/>
      <c r="J182" s="85">
        <v>329.96962365591395</v>
      </c>
      <c r="K182" s="85"/>
      <c r="L182" s="85">
        <f t="shared" si="22"/>
        <v>329.96962365591395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53611</v>
      </c>
      <c r="E183" s="55">
        <v>2487290</v>
      </c>
      <c r="F183" s="55">
        <v>645936</v>
      </c>
      <c r="G183" s="55">
        <f t="shared" si="23"/>
        <v>3186837</v>
      </c>
      <c r="H183" s="26" t="s">
        <v>203</v>
      </c>
      <c r="I183" s="26">
        <v>82.866465053763434</v>
      </c>
      <c r="J183" s="26">
        <v>3844.6014784946233</v>
      </c>
      <c r="K183" s="26">
        <v>998.42258064516125</v>
      </c>
      <c r="L183" s="26">
        <f t="shared" si="22"/>
        <v>4925.8905241935481</v>
      </c>
    </row>
    <row r="184" spans="1:12" s="90" customFormat="1">
      <c r="A184" s="89"/>
      <c r="B184" s="89" t="s">
        <v>175</v>
      </c>
      <c r="C184" s="79"/>
      <c r="D184" s="79"/>
      <c r="E184" s="79">
        <v>743617</v>
      </c>
      <c r="F184" s="79">
        <v>290149</v>
      </c>
      <c r="G184" s="85">
        <f t="shared" si="23"/>
        <v>1033766</v>
      </c>
      <c r="H184" s="85"/>
      <c r="I184" s="85"/>
      <c r="J184" s="85">
        <v>1149.4079973118278</v>
      </c>
      <c r="K184" s="85">
        <v>448.48299731182794</v>
      </c>
      <c r="L184" s="85">
        <f t="shared" si="22"/>
        <v>1597.8909946236558</v>
      </c>
    </row>
    <row r="185" spans="1:12" s="90" customFormat="1">
      <c r="A185" s="89"/>
      <c r="B185" s="89" t="s">
        <v>176</v>
      </c>
      <c r="C185" s="79"/>
      <c r="D185" s="79"/>
      <c r="E185" s="79">
        <v>588189</v>
      </c>
      <c r="F185" s="79">
        <v>40918</v>
      </c>
      <c r="G185" s="85">
        <f t="shared" si="23"/>
        <v>629107</v>
      </c>
      <c r="H185" s="85"/>
      <c r="I185" s="85"/>
      <c r="J185" s="85">
        <v>909.16310483870961</v>
      </c>
      <c r="K185" s="85">
        <v>63.246908602150533</v>
      </c>
      <c r="L185" s="85">
        <f t="shared" si="22"/>
        <v>972.4100134408601</v>
      </c>
    </row>
    <row r="186" spans="1:12" s="90" customFormat="1">
      <c r="A186" s="89"/>
      <c r="B186" s="89" t="s">
        <v>177</v>
      </c>
      <c r="C186" s="79"/>
      <c r="D186" s="79">
        <v>53611</v>
      </c>
      <c r="E186" s="79">
        <v>344878</v>
      </c>
      <c r="F186" s="79">
        <v>131484</v>
      </c>
      <c r="G186" s="85">
        <f t="shared" si="23"/>
        <v>529973</v>
      </c>
      <c r="H186" s="85"/>
      <c r="I186" s="85">
        <v>82.866465053763434</v>
      </c>
      <c r="J186" s="85">
        <v>533.07755376344085</v>
      </c>
      <c r="K186" s="85">
        <v>203.23467741935482</v>
      </c>
      <c r="L186" s="85">
        <f t="shared" si="22"/>
        <v>819.17869623655918</v>
      </c>
    </row>
    <row r="187" spans="1:12" s="90" customFormat="1">
      <c r="A187" s="89"/>
      <c r="B187" s="89" t="s">
        <v>179</v>
      </c>
      <c r="C187" s="79"/>
      <c r="D187" s="79"/>
      <c r="E187" s="79">
        <v>190919</v>
      </c>
      <c r="F187" s="79">
        <v>24985</v>
      </c>
      <c r="G187" s="85">
        <f t="shared" si="23"/>
        <v>215904</v>
      </c>
      <c r="H187" s="85"/>
      <c r="I187" s="85"/>
      <c r="J187" s="85">
        <v>295.10329301075268</v>
      </c>
      <c r="K187" s="85">
        <v>38.619287634408593</v>
      </c>
      <c r="L187" s="85">
        <f t="shared" si="22"/>
        <v>333.72258064516126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9991</v>
      </c>
      <c r="G188" s="85">
        <f t="shared" si="23"/>
        <v>9991</v>
      </c>
      <c r="H188" s="85"/>
      <c r="I188" s="85"/>
      <c r="J188" s="85"/>
      <c r="K188" s="85">
        <v>15.443077956989248</v>
      </c>
      <c r="L188" s="85">
        <f t="shared" si="22"/>
        <v>15.443077956989248</v>
      </c>
    </row>
    <row r="189" spans="1:12" s="90" customFormat="1" ht="30">
      <c r="A189" s="89"/>
      <c r="B189" s="93" t="s">
        <v>180</v>
      </c>
      <c r="C189" s="79"/>
      <c r="D189" s="79"/>
      <c r="E189" s="79">
        <v>114201</v>
      </c>
      <c r="F189" s="79"/>
      <c r="G189" s="85">
        <f t="shared" si="23"/>
        <v>114201</v>
      </c>
      <c r="H189" s="85"/>
      <c r="I189" s="85"/>
      <c r="J189" s="85">
        <v>176.52036290322579</v>
      </c>
      <c r="K189" s="85"/>
      <c r="L189" s="85">
        <f t="shared" si="22"/>
        <v>176.52036290322579</v>
      </c>
    </row>
    <row r="190" spans="1:12" s="90" customFormat="1">
      <c r="A190" s="89"/>
      <c r="B190" s="89" t="s">
        <v>181</v>
      </c>
      <c r="C190" s="79"/>
      <c r="D190" s="79"/>
      <c r="E190" s="79">
        <v>470259</v>
      </c>
      <c r="F190" s="79">
        <v>138381</v>
      </c>
      <c r="G190" s="85">
        <f t="shared" si="23"/>
        <v>608640</v>
      </c>
      <c r="H190" s="85"/>
      <c r="I190" s="85"/>
      <c r="J190" s="85">
        <v>726.87883064516132</v>
      </c>
      <c r="K190" s="85">
        <v>213.89536290322579</v>
      </c>
      <c r="L190" s="85">
        <f t="shared" si="22"/>
        <v>940.77419354838707</v>
      </c>
    </row>
    <row r="191" spans="1:12" s="90" customFormat="1">
      <c r="A191" s="89"/>
      <c r="B191" s="89" t="s">
        <v>182</v>
      </c>
      <c r="C191" s="79"/>
      <c r="D191" s="79"/>
      <c r="E191" s="79">
        <v>12618</v>
      </c>
      <c r="F191" s="79"/>
      <c r="G191" s="85">
        <f t="shared" si="23"/>
        <v>12618</v>
      </c>
      <c r="H191" s="85"/>
      <c r="I191" s="85"/>
      <c r="J191" s="85">
        <v>19.503629032258065</v>
      </c>
      <c r="K191" s="85"/>
      <c r="L191" s="85">
        <f t="shared" si="22"/>
        <v>19.503629032258065</v>
      </c>
    </row>
    <row r="192" spans="1:12" s="90" customFormat="1">
      <c r="A192" s="89"/>
      <c r="B192" s="89" t="s">
        <v>183</v>
      </c>
      <c r="C192" s="79"/>
      <c r="D192" s="79"/>
      <c r="E192" s="79">
        <v>22609</v>
      </c>
      <c r="F192" s="79">
        <v>10028</v>
      </c>
      <c r="G192" s="85">
        <f t="shared" si="23"/>
        <v>32637</v>
      </c>
      <c r="H192" s="85"/>
      <c r="I192" s="85"/>
      <c r="J192" s="85">
        <v>34.946706989247311</v>
      </c>
      <c r="K192" s="85">
        <v>15.500268817204299</v>
      </c>
      <c r="L192" s="85">
        <f t="shared" si="22"/>
        <v>50.446975806451611</v>
      </c>
    </row>
    <row r="193" spans="1:12" s="90" customFormat="1">
      <c r="A193" s="38">
        <v>56</v>
      </c>
      <c r="B193" s="27" t="s">
        <v>63</v>
      </c>
      <c r="C193" s="28">
        <v>96793</v>
      </c>
      <c r="D193" s="28">
        <v>957</v>
      </c>
      <c r="E193" s="28">
        <v>2501142</v>
      </c>
      <c r="F193" s="28">
        <v>2050825</v>
      </c>
      <c r="G193" s="28">
        <f t="shared" si="23"/>
        <v>4649717</v>
      </c>
      <c r="H193" s="29">
        <v>149.61283602150536</v>
      </c>
      <c r="I193" s="29">
        <v>1.4792338709677419</v>
      </c>
      <c r="J193" s="29">
        <v>3866.0124999999998</v>
      </c>
      <c r="K193" s="29">
        <v>3169.957997311828</v>
      </c>
      <c r="L193" s="29">
        <f t="shared" si="22"/>
        <v>7187.0625672043006</v>
      </c>
    </row>
    <row r="194" spans="1:12">
      <c r="A194" s="40"/>
      <c r="B194" s="14" t="s">
        <v>193</v>
      </c>
      <c r="C194" s="15"/>
      <c r="D194" s="15">
        <v>957</v>
      </c>
      <c r="E194" s="15">
        <v>1728117</v>
      </c>
      <c r="F194" s="15">
        <v>1365966</v>
      </c>
      <c r="G194" s="15">
        <f t="shared" si="23"/>
        <v>3095040</v>
      </c>
      <c r="H194" s="16"/>
      <c r="I194" s="16">
        <v>1.4792338709677419</v>
      </c>
      <c r="J194" s="16">
        <v>2671.1485887096769</v>
      </c>
      <c r="K194" s="16">
        <v>2111.3721774193546</v>
      </c>
      <c r="L194" s="16">
        <f t="shared" si="22"/>
        <v>4783.9999999999991</v>
      </c>
    </row>
    <row r="195" spans="1:12">
      <c r="A195" s="40"/>
      <c r="B195" s="14" t="s">
        <v>194</v>
      </c>
      <c r="C195" s="15">
        <v>96793</v>
      </c>
      <c r="D195" s="15"/>
      <c r="E195" s="15">
        <v>773025</v>
      </c>
      <c r="F195" s="15">
        <v>684859</v>
      </c>
      <c r="G195" s="15">
        <f t="shared" si="23"/>
        <v>1554677</v>
      </c>
      <c r="H195" s="16">
        <v>149.61283602150536</v>
      </c>
      <c r="I195" s="16"/>
      <c r="J195" s="16">
        <v>1194.8639112903227</v>
      </c>
      <c r="K195" s="16">
        <v>1058.585819892473</v>
      </c>
      <c r="L195" s="16">
        <f t="shared" si="22"/>
        <v>2403.0625672043011</v>
      </c>
    </row>
    <row r="196" spans="1:12">
      <c r="A196" s="56">
        <v>57</v>
      </c>
      <c r="B196" s="57" t="s">
        <v>64</v>
      </c>
      <c r="C196" s="58">
        <v>326791</v>
      </c>
      <c r="D196" s="58">
        <v>0</v>
      </c>
      <c r="E196" s="58">
        <v>575294</v>
      </c>
      <c r="F196" s="58">
        <v>549648</v>
      </c>
      <c r="G196" s="58">
        <f t="shared" si="23"/>
        <v>1451733</v>
      </c>
      <c r="H196" s="43">
        <v>505.12049731182793</v>
      </c>
      <c r="I196" s="43" t="s">
        <v>203</v>
      </c>
      <c r="J196" s="43">
        <v>889.23131720430104</v>
      </c>
      <c r="K196" s="43">
        <v>849.59032258064508</v>
      </c>
      <c r="L196" s="43">
        <f t="shared" si="22"/>
        <v>2243.9421370967739</v>
      </c>
    </row>
    <row r="197" spans="1:12">
      <c r="A197" s="39"/>
      <c r="B197" s="13" t="s">
        <v>195</v>
      </c>
      <c r="C197" s="8">
        <v>326791</v>
      </c>
      <c r="D197" s="8"/>
      <c r="E197" s="8">
        <v>63282.340000000004</v>
      </c>
      <c r="F197" s="8">
        <v>65957.759999999995</v>
      </c>
      <c r="G197" s="8">
        <f>SUM(C197:F197)</f>
        <v>456031.10000000003</v>
      </c>
      <c r="H197" s="9">
        <v>505.12049731182793</v>
      </c>
      <c r="I197" s="9"/>
      <c r="J197" s="9">
        <v>97.81544489247311</v>
      </c>
      <c r="K197" s="9">
        <v>101.9508387096774</v>
      </c>
      <c r="L197" s="9">
        <f t="shared" si="22"/>
        <v>704.88678091397844</v>
      </c>
    </row>
    <row r="198" spans="1:12">
      <c r="A198" s="64"/>
      <c r="B198" s="13" t="s">
        <v>202</v>
      </c>
      <c r="C198" s="65"/>
      <c r="D198" s="65"/>
      <c r="E198" s="65">
        <v>512011.66000000003</v>
      </c>
      <c r="F198" s="65">
        <v>483690.23999999999</v>
      </c>
      <c r="G198" s="8">
        <f>SUM(C198:F198)</f>
        <v>995701.9</v>
      </c>
      <c r="H198" s="66"/>
      <c r="I198" s="66"/>
      <c r="J198" s="66">
        <v>791.41587231182791</v>
      </c>
      <c r="K198" s="66">
        <v>747.63948387096764</v>
      </c>
      <c r="L198" s="9">
        <f t="shared" si="22"/>
        <v>1539.0553561827955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1756469</v>
      </c>
      <c r="F199" s="19">
        <v>1131446</v>
      </c>
      <c r="G199" s="19">
        <f>SUM(C199:F199)</f>
        <v>2887915</v>
      </c>
      <c r="H199" s="20" t="s">
        <v>203</v>
      </c>
      <c r="I199" s="20" t="s">
        <v>203</v>
      </c>
      <c r="J199" s="20">
        <v>2714.9722446236556</v>
      </c>
      <c r="K199" s="20">
        <v>1748.8748655913978</v>
      </c>
      <c r="L199" s="20">
        <f t="shared" si="22"/>
        <v>4463.8471102150534</v>
      </c>
    </row>
    <row r="200" spans="1:12">
      <c r="A200" s="34"/>
      <c r="B200" s="21" t="s">
        <v>196</v>
      </c>
      <c r="C200" s="22"/>
      <c r="D200" s="22">
        <v>0</v>
      </c>
      <c r="E200" s="22">
        <v>1756469</v>
      </c>
      <c r="F200" s="22">
        <v>1131446</v>
      </c>
      <c r="G200" s="22">
        <f>SUM(C200:F200)</f>
        <v>2887915</v>
      </c>
      <c r="H200" s="23"/>
      <c r="I200" s="23" t="s">
        <v>203</v>
      </c>
      <c r="J200" s="23">
        <v>2714.9722446236556</v>
      </c>
      <c r="K200" s="23">
        <v>1748.8748655913978</v>
      </c>
      <c r="L200" s="23">
        <f t="shared" si="22"/>
        <v>4463.8471102150534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16404480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4843241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105586959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51848205</v>
      </c>
      <c r="G201" s="61">
        <f>C201+D201+E201+F201</f>
        <v>178682885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25356.387096774186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7486.1924059139765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163205.64899193542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80141.714717741896</v>
      </c>
      <c r="L201" s="62">
        <f>H201+I201+J201+K201</f>
        <v>276189.9432123655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6" spans="1:12">
      <c r="C206" s="72"/>
      <c r="D206" s="72"/>
      <c r="E206" s="72"/>
      <c r="F206" s="72"/>
      <c r="G206" s="72"/>
    </row>
    <row r="207" spans="1:12">
      <c r="C207" s="72"/>
      <c r="D207" s="72"/>
      <c r="E207" s="72"/>
      <c r="F207" s="72"/>
      <c r="G207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G213" sqref="G213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231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48" t="s">
        <v>9</v>
      </c>
      <c r="H6" s="148" t="s">
        <v>5</v>
      </c>
      <c r="I6" s="148" t="s">
        <v>6</v>
      </c>
      <c r="J6" s="148" t="s">
        <v>7</v>
      </c>
      <c r="K6" s="148" t="s">
        <v>8</v>
      </c>
      <c r="L6" s="148" t="s">
        <v>9</v>
      </c>
    </row>
    <row r="7" spans="1:13" s="76" customFormat="1">
      <c r="A7" s="73">
        <v>1</v>
      </c>
      <c r="B7" s="74" t="s">
        <v>10</v>
      </c>
      <c r="C7" s="75">
        <v>508758</v>
      </c>
      <c r="D7" s="75">
        <v>1946650</v>
      </c>
      <c r="E7" s="75">
        <v>1166382</v>
      </c>
      <c r="F7" s="75">
        <v>314589</v>
      </c>
      <c r="G7" s="75">
        <f>SUM(C7:F7)</f>
        <v>3936379</v>
      </c>
      <c r="H7" s="20">
        <v>786.38669354838714</v>
      </c>
      <c r="I7" s="20">
        <v>3008.9348118279563</v>
      </c>
      <c r="J7" s="20">
        <v>1802.8754032258064</v>
      </c>
      <c r="K7" s="20">
        <v>486.25987903225803</v>
      </c>
      <c r="L7" s="20">
        <f>H7+I7+J7+K7</f>
        <v>6084.4567876344081</v>
      </c>
    </row>
    <row r="8" spans="1:13" s="76" customFormat="1">
      <c r="A8" s="77"/>
      <c r="B8" s="78" t="s">
        <v>70</v>
      </c>
      <c r="C8" s="79">
        <v>508758</v>
      </c>
      <c r="D8" s="79">
        <v>1946650</v>
      </c>
      <c r="E8" s="79">
        <v>1166382</v>
      </c>
      <c r="F8" s="79">
        <v>314589</v>
      </c>
      <c r="G8" s="79">
        <f t="shared" ref="G8:L8" si="0">G7</f>
        <v>3936379</v>
      </c>
      <c r="H8" s="79">
        <v>786.38669354838714</v>
      </c>
      <c r="I8" s="79"/>
      <c r="J8" s="79">
        <v>1802.8754032258064</v>
      </c>
      <c r="K8" s="79">
        <v>486.25987903225803</v>
      </c>
      <c r="L8" s="79">
        <f t="shared" si="0"/>
        <v>6084.4567876344081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251624</v>
      </c>
      <c r="F9" s="55">
        <v>493389</v>
      </c>
      <c r="G9" s="55">
        <f>SUM(C9:F9)</f>
        <v>745013</v>
      </c>
      <c r="H9" s="26" t="s">
        <v>203</v>
      </c>
      <c r="I9" s="26" t="s">
        <v>203</v>
      </c>
      <c r="J9" s="26">
        <v>388.93494623655909</v>
      </c>
      <c r="K9" s="26">
        <v>762.6308467741934</v>
      </c>
      <c r="L9" s="26">
        <f t="shared" ref="L9:L30" si="1">H9+I9+J9+K9</f>
        <v>1151.5657930107525</v>
      </c>
    </row>
    <row r="10" spans="1:13" s="76" customFormat="1">
      <c r="A10" s="78"/>
      <c r="B10" s="78" t="s">
        <v>71</v>
      </c>
      <c r="C10" s="79"/>
      <c r="D10" s="79"/>
      <c r="E10" s="79">
        <v>13839.32</v>
      </c>
      <c r="F10" s="79">
        <v>246694.5</v>
      </c>
      <c r="G10" s="79">
        <f>E10+F10</f>
        <v>260533.82</v>
      </c>
      <c r="H10" s="79"/>
      <c r="I10" s="79"/>
      <c r="J10" s="79">
        <v>21.391422043010753</v>
      </c>
      <c r="K10" s="79">
        <v>381.3154233870967</v>
      </c>
      <c r="L10" s="79">
        <f t="shared" si="1"/>
        <v>402.70684543010748</v>
      </c>
    </row>
    <row r="11" spans="1:13" s="76" customFormat="1">
      <c r="A11" s="78"/>
      <c r="B11" s="78" t="s">
        <v>72</v>
      </c>
      <c r="C11" s="79"/>
      <c r="D11" s="79"/>
      <c r="E11" s="79">
        <v>145941.91999999998</v>
      </c>
      <c r="F11" s="79">
        <v>241760.61</v>
      </c>
      <c r="G11" s="79">
        <f>E11+F11</f>
        <v>387702.52999999997</v>
      </c>
      <c r="H11" s="79"/>
      <c r="I11" s="79"/>
      <c r="J11" s="79">
        <v>225.58226881720424</v>
      </c>
      <c r="K11" s="79">
        <v>373.68911491935478</v>
      </c>
      <c r="L11" s="79">
        <f t="shared" si="1"/>
        <v>599.27138373655907</v>
      </c>
    </row>
    <row r="12" spans="1:13" s="76" customFormat="1">
      <c r="A12" s="78"/>
      <c r="B12" s="78" t="s">
        <v>73</v>
      </c>
      <c r="C12" s="79"/>
      <c r="D12" s="79"/>
      <c r="E12" s="79">
        <v>27678.639999999999</v>
      </c>
      <c r="F12" s="79">
        <v>4933.8900000000003</v>
      </c>
      <c r="G12" s="79">
        <f>E12+F12</f>
        <v>32612.53</v>
      </c>
      <c r="H12" s="79"/>
      <c r="I12" s="79"/>
      <c r="J12" s="79">
        <v>42.782844086021505</v>
      </c>
      <c r="K12" s="79">
        <v>7.6263084677419348</v>
      </c>
      <c r="L12" s="79">
        <f t="shared" si="1"/>
        <v>50.409152553763441</v>
      </c>
    </row>
    <row r="13" spans="1:13" s="76" customFormat="1">
      <c r="A13" s="82"/>
      <c r="B13" s="82" t="s">
        <v>113</v>
      </c>
      <c r="C13" s="79"/>
      <c r="D13" s="79"/>
      <c r="E13" s="79">
        <v>64164.12</v>
      </c>
      <c r="F13" s="79"/>
      <c r="G13" s="79">
        <f>E13+F13</f>
        <v>64164.12</v>
      </c>
      <c r="H13" s="79"/>
      <c r="I13" s="79"/>
      <c r="J13" s="79">
        <v>99.178411290322586</v>
      </c>
      <c r="K13" s="79"/>
      <c r="L13" s="79">
        <f t="shared" si="1"/>
        <v>99.178411290322586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986897</v>
      </c>
      <c r="F14" s="41">
        <v>1053349</v>
      </c>
      <c r="G14" s="41">
        <f>SUM(C14:F14)</f>
        <v>2040246</v>
      </c>
      <c r="H14" s="32" t="s">
        <v>203</v>
      </c>
      <c r="I14" s="32" t="s">
        <v>203</v>
      </c>
      <c r="J14" s="32">
        <v>1525.4456317204299</v>
      </c>
      <c r="K14" s="32">
        <v>1628.1604166666666</v>
      </c>
      <c r="L14" s="32">
        <f t="shared" si="1"/>
        <v>3153.6060483870965</v>
      </c>
    </row>
    <row r="15" spans="1:13" s="76" customFormat="1">
      <c r="A15" s="78"/>
      <c r="B15" s="78" t="s">
        <v>74</v>
      </c>
      <c r="C15" s="79"/>
      <c r="D15" s="79"/>
      <c r="E15" s="79">
        <v>986897</v>
      </c>
      <c r="F15" s="79">
        <v>1053349</v>
      </c>
      <c r="G15" s="79">
        <f>F15+E15</f>
        <v>2040246</v>
      </c>
      <c r="H15" s="79"/>
      <c r="I15" s="79"/>
      <c r="J15" s="79">
        <v>1525.4456317204299</v>
      </c>
      <c r="K15" s="79">
        <v>1628.1604166666666</v>
      </c>
      <c r="L15" s="79">
        <f t="shared" si="1"/>
        <v>3153.6060483870965</v>
      </c>
    </row>
    <row r="16" spans="1:13" s="76" customFormat="1">
      <c r="A16" s="83">
        <v>4</v>
      </c>
      <c r="B16" s="84" t="s">
        <v>13</v>
      </c>
      <c r="C16" s="41">
        <v>264201</v>
      </c>
      <c r="D16" s="41">
        <v>0</v>
      </c>
      <c r="E16" s="41">
        <v>1011130</v>
      </c>
      <c r="F16" s="41">
        <v>466948</v>
      </c>
      <c r="G16" s="41">
        <f>SUM(C16:F16)</f>
        <v>1742279</v>
      </c>
      <c r="H16" s="32">
        <v>408.3752016129032</v>
      </c>
      <c r="I16" s="32" t="s">
        <v>203</v>
      </c>
      <c r="J16" s="32">
        <v>1562.9025537634407</v>
      </c>
      <c r="K16" s="32">
        <v>721.76102150537633</v>
      </c>
      <c r="L16" s="32">
        <f t="shared" si="1"/>
        <v>2693.0387768817204</v>
      </c>
    </row>
    <row r="17" spans="1:12" s="76" customFormat="1">
      <c r="A17" s="78"/>
      <c r="B17" s="78" t="s">
        <v>80</v>
      </c>
      <c r="C17" s="79">
        <v>264201</v>
      </c>
      <c r="D17" s="79"/>
      <c r="E17" s="79">
        <v>98590</v>
      </c>
      <c r="F17" s="79">
        <v>75945</v>
      </c>
      <c r="G17" s="79">
        <f>SUM(C17:F17)</f>
        <v>438736</v>
      </c>
      <c r="H17" s="79">
        <v>408.3752016129032</v>
      </c>
      <c r="I17" s="79"/>
      <c r="J17" s="79">
        <v>152.3904569892473</v>
      </c>
      <c r="K17" s="79">
        <v>117.38810483870967</v>
      </c>
      <c r="L17" s="79">
        <f t="shared" si="1"/>
        <v>678.15376344086019</v>
      </c>
    </row>
    <row r="18" spans="1:12" s="76" customFormat="1">
      <c r="A18" s="78"/>
      <c r="B18" s="78" t="s">
        <v>81</v>
      </c>
      <c r="C18" s="79"/>
      <c r="D18" s="79"/>
      <c r="E18" s="79">
        <v>912540</v>
      </c>
      <c r="F18" s="79">
        <v>391003</v>
      </c>
      <c r="G18" s="79">
        <f t="shared" ref="G18:G30" si="2">SUM(C18:F18)</f>
        <v>1303543</v>
      </c>
      <c r="H18" s="79"/>
      <c r="I18" s="79"/>
      <c r="J18" s="79">
        <v>1410.5120967741934</v>
      </c>
      <c r="K18" s="79">
        <v>604.37291666666658</v>
      </c>
      <c r="L18" s="79">
        <f t="shared" si="1"/>
        <v>2014.8850134408599</v>
      </c>
    </row>
    <row r="19" spans="1:12" s="76" customFormat="1">
      <c r="A19" s="83">
        <v>5</v>
      </c>
      <c r="B19" s="84" t="s">
        <v>14</v>
      </c>
      <c r="C19" s="41">
        <v>258877</v>
      </c>
      <c r="D19" s="41">
        <v>103178</v>
      </c>
      <c r="E19" s="41">
        <v>3797869</v>
      </c>
      <c r="F19" s="41">
        <v>1549356</v>
      </c>
      <c r="G19" s="41">
        <f t="shared" si="2"/>
        <v>5709280</v>
      </c>
      <c r="H19" s="32">
        <v>400.14590053763436</v>
      </c>
      <c r="I19" s="32">
        <v>159.48212365591397</v>
      </c>
      <c r="J19" s="32">
        <v>5870.3620295698929</v>
      </c>
      <c r="K19" s="32">
        <v>2394.8379032258063</v>
      </c>
      <c r="L19" s="32">
        <f t="shared" si="1"/>
        <v>8824.8279569892475</v>
      </c>
    </row>
    <row r="20" spans="1:12" s="76" customFormat="1">
      <c r="A20" s="78"/>
      <c r="B20" s="78" t="s">
        <v>78</v>
      </c>
      <c r="C20" s="79">
        <v>258877</v>
      </c>
      <c r="D20" s="79">
        <v>103178</v>
      </c>
      <c r="E20" s="79">
        <v>1215318</v>
      </c>
      <c r="F20" s="79">
        <v>92962</v>
      </c>
      <c r="G20" s="79">
        <f t="shared" si="2"/>
        <v>1670335</v>
      </c>
      <c r="H20" s="79">
        <v>400.14590053763436</v>
      </c>
      <c r="I20" s="79">
        <v>159.48212365591397</v>
      </c>
      <c r="J20" s="79">
        <v>1878.5157258064514</v>
      </c>
      <c r="K20" s="79">
        <v>143.69126344086021</v>
      </c>
      <c r="L20" s="79">
        <f t="shared" si="1"/>
        <v>2581.8350134408602</v>
      </c>
    </row>
    <row r="21" spans="1:12" s="76" customFormat="1">
      <c r="A21" s="78"/>
      <c r="B21" s="78" t="s">
        <v>79</v>
      </c>
      <c r="C21" s="79"/>
      <c r="D21" s="79"/>
      <c r="E21" s="79">
        <v>1101382</v>
      </c>
      <c r="F21" s="79">
        <v>805665</v>
      </c>
      <c r="G21" s="79">
        <f t="shared" si="2"/>
        <v>1907047</v>
      </c>
      <c r="H21" s="79"/>
      <c r="I21" s="79"/>
      <c r="J21" s="79">
        <v>1702.4049731182793</v>
      </c>
      <c r="K21" s="79">
        <v>1245.3155241935483</v>
      </c>
      <c r="L21" s="79">
        <f t="shared" si="1"/>
        <v>2947.7204973118278</v>
      </c>
    </row>
    <row r="22" spans="1:12" s="76" customFormat="1">
      <c r="A22" s="78"/>
      <c r="B22" s="78" t="s">
        <v>75</v>
      </c>
      <c r="C22" s="79"/>
      <c r="D22" s="79"/>
      <c r="E22" s="79">
        <v>1253297</v>
      </c>
      <c r="F22" s="79">
        <v>418326</v>
      </c>
      <c r="G22" s="79">
        <f t="shared" si="2"/>
        <v>1671623</v>
      </c>
      <c r="H22" s="79"/>
      <c r="I22" s="79"/>
      <c r="J22" s="79">
        <v>1937.2198252688172</v>
      </c>
      <c r="K22" s="79">
        <v>646.60604838709673</v>
      </c>
      <c r="L22" s="79">
        <f t="shared" si="1"/>
        <v>2583.8258736559137</v>
      </c>
    </row>
    <row r="23" spans="1:12" s="76" customFormat="1">
      <c r="A23" s="78"/>
      <c r="B23" s="78" t="s">
        <v>76</v>
      </c>
      <c r="C23" s="79"/>
      <c r="D23" s="79"/>
      <c r="E23" s="79">
        <v>227872</v>
      </c>
      <c r="F23" s="79">
        <v>232403</v>
      </c>
      <c r="G23" s="79">
        <f t="shared" si="2"/>
        <v>460275</v>
      </c>
      <c r="H23" s="79"/>
      <c r="I23" s="79"/>
      <c r="J23" s="79">
        <v>352.22150537634406</v>
      </c>
      <c r="K23" s="79">
        <v>359.22506720430107</v>
      </c>
      <c r="L23" s="79">
        <f t="shared" si="1"/>
        <v>711.44657258064512</v>
      </c>
    </row>
    <row r="24" spans="1:12" s="76" customFormat="1" ht="15.75" customHeight="1">
      <c r="A24" s="83">
        <v>6</v>
      </c>
      <c r="B24" s="84" t="s">
        <v>15</v>
      </c>
      <c r="C24" s="41">
        <v>7882</v>
      </c>
      <c r="D24" s="41">
        <v>0</v>
      </c>
      <c r="E24" s="41">
        <v>952800</v>
      </c>
      <c r="F24" s="41">
        <v>847087</v>
      </c>
      <c r="G24" s="41">
        <f t="shared" si="2"/>
        <v>1807769</v>
      </c>
      <c r="H24" s="32">
        <v>12.183198924731181</v>
      </c>
      <c r="I24" s="32" t="s">
        <v>203</v>
      </c>
      <c r="J24" s="32">
        <v>1472.741935483871</v>
      </c>
      <c r="K24" s="32">
        <v>1309.3414650537634</v>
      </c>
      <c r="L24" s="32">
        <f t="shared" si="1"/>
        <v>2794.2665994623658</v>
      </c>
    </row>
    <row r="25" spans="1:12" s="76" customFormat="1">
      <c r="A25" s="78"/>
      <c r="B25" s="78" t="s">
        <v>83</v>
      </c>
      <c r="C25" s="79">
        <v>7882</v>
      </c>
      <c r="D25" s="79"/>
      <c r="E25" s="79">
        <v>44781.599999999999</v>
      </c>
      <c r="F25" s="79">
        <v>59296.090000000004</v>
      </c>
      <c r="G25" s="79">
        <f t="shared" si="2"/>
        <v>111959.69</v>
      </c>
      <c r="H25" s="79">
        <v>12.183198924731181</v>
      </c>
      <c r="I25" s="79"/>
      <c r="J25" s="79">
        <v>69.218870967741921</v>
      </c>
      <c r="K25" s="79">
        <v>91.653902553763444</v>
      </c>
      <c r="L25" s="79">
        <f t="shared" si="1"/>
        <v>173.05597244623655</v>
      </c>
    </row>
    <row r="26" spans="1:12" s="76" customFormat="1">
      <c r="A26" s="78"/>
      <c r="B26" s="78" t="s">
        <v>82</v>
      </c>
      <c r="C26" s="79"/>
      <c r="D26" s="79"/>
      <c r="E26" s="79">
        <v>321093.60000000003</v>
      </c>
      <c r="F26" s="79">
        <v>227019.31600000002</v>
      </c>
      <c r="G26" s="79">
        <f t="shared" si="2"/>
        <v>548112.91600000008</v>
      </c>
      <c r="H26" s="79"/>
      <c r="I26" s="79"/>
      <c r="J26" s="79">
        <v>496.31403225806451</v>
      </c>
      <c r="K26" s="79">
        <v>350.90351263440857</v>
      </c>
      <c r="L26" s="79">
        <f t="shared" si="1"/>
        <v>847.21754489247314</v>
      </c>
    </row>
    <row r="27" spans="1:12" s="76" customFormat="1">
      <c r="A27" s="78"/>
      <c r="B27" s="78" t="s">
        <v>84</v>
      </c>
      <c r="C27" s="79"/>
      <c r="D27" s="79"/>
      <c r="E27" s="79">
        <v>53356.800000000003</v>
      </c>
      <c r="F27" s="79">
        <v>28800.958000000002</v>
      </c>
      <c r="G27" s="79">
        <f t="shared" si="2"/>
        <v>82157.758000000002</v>
      </c>
      <c r="H27" s="79"/>
      <c r="I27" s="79"/>
      <c r="J27" s="79">
        <v>82.47354838709677</v>
      </c>
      <c r="K27" s="79">
        <v>44.51760981182796</v>
      </c>
      <c r="L27" s="79">
        <f t="shared" si="1"/>
        <v>126.99115819892472</v>
      </c>
    </row>
    <row r="28" spans="1:12" s="76" customFormat="1">
      <c r="A28" s="78"/>
      <c r="B28" s="78" t="s">
        <v>85</v>
      </c>
      <c r="C28" s="79"/>
      <c r="D28" s="79"/>
      <c r="E28" s="79">
        <v>16197.6</v>
      </c>
      <c r="F28" s="79">
        <v>20330.088</v>
      </c>
      <c r="G28" s="79">
        <f t="shared" si="2"/>
        <v>36527.688000000002</v>
      </c>
      <c r="H28" s="79"/>
      <c r="I28" s="79"/>
      <c r="J28" s="79">
        <v>25.036612903225809</v>
      </c>
      <c r="K28" s="79">
        <v>31.424195161290321</v>
      </c>
      <c r="L28" s="79">
        <f t="shared" si="1"/>
        <v>56.460808064516129</v>
      </c>
    </row>
    <row r="29" spans="1:12" s="76" customFormat="1">
      <c r="A29" s="78"/>
      <c r="B29" s="78" t="s">
        <v>86</v>
      </c>
      <c r="C29" s="79"/>
      <c r="D29" s="79"/>
      <c r="E29" s="79">
        <v>517370.4</v>
      </c>
      <c r="F29" s="79">
        <v>511640.54800000007</v>
      </c>
      <c r="G29" s="79">
        <f t="shared" si="2"/>
        <v>1029010.9480000001</v>
      </c>
      <c r="H29" s="79"/>
      <c r="I29" s="79"/>
      <c r="J29" s="79">
        <v>799.69887096774187</v>
      </c>
      <c r="K29" s="79">
        <v>790.8422448924731</v>
      </c>
      <c r="L29" s="79">
        <f t="shared" si="1"/>
        <v>1590.5411158602151</v>
      </c>
    </row>
    <row r="30" spans="1:12" s="76" customFormat="1">
      <c r="A30" s="83">
        <v>8</v>
      </c>
      <c r="B30" s="84" t="s">
        <v>16</v>
      </c>
      <c r="C30" s="41">
        <v>721085</v>
      </c>
      <c r="D30" s="41">
        <v>0</v>
      </c>
      <c r="E30" s="41">
        <v>1554200.0000000002</v>
      </c>
      <c r="F30" s="41">
        <v>1318113</v>
      </c>
      <c r="G30" s="41">
        <f t="shared" si="2"/>
        <v>3593398</v>
      </c>
      <c r="H30" s="32">
        <v>1114.580309139785</v>
      </c>
      <c r="I30" s="32" t="s">
        <v>203</v>
      </c>
      <c r="J30" s="32">
        <v>2402.3252688172047</v>
      </c>
      <c r="K30" s="32">
        <v>2037.4058467741934</v>
      </c>
      <c r="L30" s="32">
        <f t="shared" si="1"/>
        <v>5554.3114247311833</v>
      </c>
    </row>
    <row r="31" spans="1:12" s="76" customFormat="1">
      <c r="A31" s="78"/>
      <c r="B31" s="78" t="s">
        <v>87</v>
      </c>
      <c r="C31" s="79">
        <v>721085</v>
      </c>
      <c r="D31" s="79">
        <v>0</v>
      </c>
      <c r="E31" s="79">
        <v>1554200.0000000002</v>
      </c>
      <c r="F31" s="79">
        <v>1318113</v>
      </c>
      <c r="G31" s="79">
        <f t="shared" ref="G31:L31" si="3">G30</f>
        <v>3593398</v>
      </c>
      <c r="H31" s="79">
        <v>1114.580309139785</v>
      </c>
      <c r="I31" s="79"/>
      <c r="J31" s="79">
        <v>2402.3252688172047</v>
      </c>
      <c r="K31" s="79">
        <v>2037.4058467741934</v>
      </c>
      <c r="L31" s="79">
        <f t="shared" si="3"/>
        <v>5554.3114247311833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1607172</v>
      </c>
      <c r="F32" s="41">
        <v>565745</v>
      </c>
      <c r="G32" s="41">
        <f>SUM(C32:F32)</f>
        <v>2172917</v>
      </c>
      <c r="H32" s="32" t="s">
        <v>203</v>
      </c>
      <c r="I32" s="32" t="s">
        <v>203</v>
      </c>
      <c r="J32" s="32">
        <v>2484.2040322580642</v>
      </c>
      <c r="K32" s="32">
        <v>874.47143817204289</v>
      </c>
      <c r="L32" s="32">
        <f>H32+I32+J32+K32</f>
        <v>3358.675470430107</v>
      </c>
    </row>
    <row r="33" spans="1:12" s="76" customFormat="1">
      <c r="A33" s="78"/>
      <c r="B33" s="78" t="s">
        <v>88</v>
      </c>
      <c r="C33" s="79"/>
      <c r="D33" s="79"/>
      <c r="E33" s="79">
        <v>1607172</v>
      </c>
      <c r="F33" s="79">
        <v>565745</v>
      </c>
      <c r="G33" s="79">
        <f>G32</f>
        <v>2172917</v>
      </c>
      <c r="H33" s="79"/>
      <c r="I33" s="79"/>
      <c r="J33" s="79">
        <v>2484.2040322580642</v>
      </c>
      <c r="K33" s="79">
        <v>874.47143817204289</v>
      </c>
      <c r="L33" s="79">
        <f>K33+J33</f>
        <v>3358.675470430107</v>
      </c>
    </row>
    <row r="34" spans="1:12" s="76" customFormat="1">
      <c r="A34" s="83">
        <v>10</v>
      </c>
      <c r="B34" s="84" t="s">
        <v>18</v>
      </c>
      <c r="C34" s="41">
        <v>1517333</v>
      </c>
      <c r="D34" s="41">
        <v>531551</v>
      </c>
      <c r="E34" s="41">
        <v>1769412</v>
      </c>
      <c r="F34" s="41">
        <v>1058182</v>
      </c>
      <c r="G34" s="41">
        <f t="shared" ref="G34:G39" si="4">SUM(C34:F34)</f>
        <v>4876478</v>
      </c>
      <c r="H34" s="32">
        <v>2345.3399865591396</v>
      </c>
      <c r="I34" s="32">
        <v>821.61780913978498</v>
      </c>
      <c r="J34" s="32">
        <v>2734.9782258064511</v>
      </c>
      <c r="K34" s="32">
        <v>1635.6307795698924</v>
      </c>
      <c r="L34" s="32">
        <f t="shared" ref="L34:L74" si="5">H34+I34+J34+K34</f>
        <v>7537.5668010752679</v>
      </c>
    </row>
    <row r="35" spans="1:12" s="76" customFormat="1">
      <c r="A35" s="78"/>
      <c r="B35" s="78" t="s">
        <v>93</v>
      </c>
      <c r="C35" s="79">
        <v>1517333</v>
      </c>
      <c r="D35" s="79">
        <v>531551</v>
      </c>
      <c r="E35" s="79">
        <v>1769412</v>
      </c>
      <c r="F35" s="79">
        <v>1058182</v>
      </c>
      <c r="G35" s="79">
        <f>SUM(C35:F35)</f>
        <v>4876478</v>
      </c>
      <c r="H35" s="79"/>
      <c r="I35" s="79"/>
      <c r="J35" s="79">
        <v>2734.9782258064511</v>
      </c>
      <c r="K35" s="79">
        <v>1635.6307795698924</v>
      </c>
      <c r="L35" s="79">
        <f t="shared" si="5"/>
        <v>4370.6090053763437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si="4"/>
        <v>0</v>
      </c>
      <c r="H36" s="79"/>
      <c r="I36" s="79"/>
      <c r="J36" s="85" t="s">
        <v>203</v>
      </c>
      <c r="K36" s="79" t="s">
        <v>203</v>
      </c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4"/>
        <v>0</v>
      </c>
      <c r="H37" s="79"/>
      <c r="I37" s="79"/>
      <c r="J37" s="79" t="s">
        <v>203</v>
      </c>
      <c r="K37" s="79" t="s">
        <v>203</v>
      </c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4"/>
        <v>0</v>
      </c>
      <c r="H38" s="79"/>
      <c r="I38" s="79"/>
      <c r="J38" s="79" t="s">
        <v>203</v>
      </c>
      <c r="K38" s="79" t="s">
        <v>203</v>
      </c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4"/>
        <v>0</v>
      </c>
      <c r="H39" s="79"/>
      <c r="I39" s="79"/>
      <c r="J39" s="79" t="s">
        <v>203</v>
      </c>
      <c r="K39" s="79" t="s">
        <v>203</v>
      </c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8724</v>
      </c>
      <c r="D41" s="41">
        <v>26475</v>
      </c>
      <c r="E41" s="41">
        <v>864712</v>
      </c>
      <c r="F41" s="41">
        <v>1247539</v>
      </c>
      <c r="G41" s="41">
        <f>SUM(C41:F41)</f>
        <v>2147450</v>
      </c>
      <c r="H41" s="32">
        <v>13.484677419354838</v>
      </c>
      <c r="I41" s="32">
        <v>40.922379032258064</v>
      </c>
      <c r="J41" s="32">
        <v>1336.5844086021505</v>
      </c>
      <c r="K41" s="32">
        <v>1928.3196908602149</v>
      </c>
      <c r="L41" s="32">
        <f t="shared" si="5"/>
        <v>3319.3111559139784</v>
      </c>
    </row>
    <row r="42" spans="1:12" s="76" customFormat="1">
      <c r="A42" s="78"/>
      <c r="B42" s="78" t="s">
        <v>94</v>
      </c>
      <c r="C42" s="79">
        <v>8724</v>
      </c>
      <c r="D42" s="79">
        <v>26475</v>
      </c>
      <c r="E42" s="79">
        <v>864712</v>
      </c>
      <c r="F42" s="79">
        <v>1247539</v>
      </c>
      <c r="G42" s="79">
        <f>C42+D42+E42+F42</f>
        <v>2147450</v>
      </c>
      <c r="H42" s="79"/>
      <c r="I42" s="79">
        <v>40.922379032258064</v>
      </c>
      <c r="J42" s="79">
        <v>1336.5844086021505</v>
      </c>
      <c r="K42" s="79">
        <v>1928.3196908602149</v>
      </c>
      <c r="L42" s="79">
        <f t="shared" si="5"/>
        <v>3305.8264784946232</v>
      </c>
    </row>
    <row r="43" spans="1:12" s="76" customFormat="1">
      <c r="A43" s="83">
        <v>12</v>
      </c>
      <c r="B43" s="84" t="s">
        <v>20</v>
      </c>
      <c r="C43" s="41">
        <v>5482360</v>
      </c>
      <c r="D43" s="41">
        <v>1302797</v>
      </c>
      <c r="E43" s="41">
        <v>18568160</v>
      </c>
      <c r="F43" s="41">
        <v>3304469</v>
      </c>
      <c r="G43" s="41">
        <f t="shared" ref="G43:G48" si="6">SUM(C43:F43)</f>
        <v>28657786</v>
      </c>
      <c r="H43" s="42">
        <v>8474.0779569892475</v>
      </c>
      <c r="I43" s="42">
        <v>2013.7319220430106</v>
      </c>
      <c r="J43" s="32">
        <v>28700.784946236556</v>
      </c>
      <c r="K43" s="32">
        <v>5107.7141801075259</v>
      </c>
      <c r="L43" s="32">
        <f t="shared" si="5"/>
        <v>44296.309005376337</v>
      </c>
    </row>
    <row r="44" spans="1:12" s="86" customFormat="1" ht="16.5" customHeight="1">
      <c r="A44" s="82"/>
      <c r="B44" s="82" t="s">
        <v>95</v>
      </c>
      <c r="C44" s="79">
        <v>5482360</v>
      </c>
      <c r="D44" s="79">
        <v>1302797</v>
      </c>
      <c r="E44" s="79">
        <v>18542945</v>
      </c>
      <c r="F44" s="79">
        <v>3297640</v>
      </c>
      <c r="G44" s="79">
        <f>G43-G45</f>
        <v>28625742</v>
      </c>
      <c r="H44" s="79">
        <v>8474.0779569892475</v>
      </c>
      <c r="I44" s="79">
        <v>2013.7319220430106</v>
      </c>
      <c r="J44" s="79">
        <v>28661.810147849461</v>
      </c>
      <c r="K44" s="79">
        <v>5097.1586021505373</v>
      </c>
      <c r="L44" s="79">
        <f t="shared" si="5"/>
        <v>44246.778629032255</v>
      </c>
    </row>
    <row r="45" spans="1:12" s="76" customFormat="1">
      <c r="A45" s="82"/>
      <c r="B45" s="82" t="s">
        <v>97</v>
      </c>
      <c r="C45" s="79"/>
      <c r="D45" s="79"/>
      <c r="E45" s="79">
        <v>25215</v>
      </c>
      <c r="F45" s="79">
        <v>6829</v>
      </c>
      <c r="G45" s="79">
        <f t="shared" si="6"/>
        <v>32044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17528</v>
      </c>
      <c r="G46" s="87">
        <f t="shared" si="6"/>
        <v>17528</v>
      </c>
      <c r="H46" s="88" t="s">
        <v>203</v>
      </c>
      <c r="I46" s="88" t="s">
        <v>203</v>
      </c>
      <c r="J46" s="88" t="s">
        <v>203</v>
      </c>
      <c r="K46" s="88">
        <v>27.093010752688169</v>
      </c>
      <c r="L46" s="88">
        <f>H46+I46+J46+K46</f>
        <v>27.093010752688169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17528</v>
      </c>
      <c r="G47" s="79">
        <f>G46</f>
        <v>17528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721975</v>
      </c>
      <c r="F48" s="41">
        <v>463804</v>
      </c>
      <c r="G48" s="41">
        <f t="shared" si="6"/>
        <v>1185779</v>
      </c>
      <c r="H48" s="42" t="s">
        <v>203</v>
      </c>
      <c r="I48" s="42" t="s">
        <v>203</v>
      </c>
      <c r="J48" s="32">
        <v>1115.9559811827955</v>
      </c>
      <c r="K48" s="32">
        <v>716.90134408602148</v>
      </c>
      <c r="L48" s="32">
        <f>H48+I48+J48+K48</f>
        <v>1832.857325268817</v>
      </c>
    </row>
    <row r="49" spans="1:12" s="76" customFormat="1">
      <c r="A49" s="82"/>
      <c r="B49" s="82" t="s">
        <v>98</v>
      </c>
      <c r="C49" s="79"/>
      <c r="D49" s="79"/>
      <c r="E49" s="79">
        <v>721975</v>
      </c>
      <c r="F49" s="79">
        <v>463804</v>
      </c>
      <c r="G49" s="79">
        <f t="shared" ref="G49" si="7">G48</f>
        <v>1185779</v>
      </c>
      <c r="H49" s="79"/>
      <c r="I49" s="79"/>
      <c r="J49" s="79">
        <v>1115.9559811827955</v>
      </c>
      <c r="K49" s="79">
        <v>716.90134408602148</v>
      </c>
      <c r="L49" s="79">
        <f t="shared" si="5"/>
        <v>1832.857325268817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1897591</v>
      </c>
      <c r="F50" s="41">
        <v>430125</v>
      </c>
      <c r="G50" s="41">
        <f t="shared" ref="G50:G57" si="8">SUM(C50:F50)</f>
        <v>2327716</v>
      </c>
      <c r="H50" s="32" t="s">
        <v>203</v>
      </c>
      <c r="I50" s="32" t="s">
        <v>203</v>
      </c>
      <c r="J50" s="32">
        <v>2933.1043682795694</v>
      </c>
      <c r="K50" s="32">
        <v>664.84375</v>
      </c>
      <c r="L50" s="32">
        <f>H50+I50+J50+K50</f>
        <v>3597.9481182795694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759037</v>
      </c>
      <c r="F51" s="79">
        <v>12904</v>
      </c>
      <c r="G51" s="79">
        <f t="shared" si="8"/>
        <v>771941</v>
      </c>
      <c r="H51" s="79"/>
      <c r="I51" s="79"/>
      <c r="J51" s="79">
        <v>1173.2426747311827</v>
      </c>
      <c r="K51" s="79">
        <v>19.945698924731182</v>
      </c>
      <c r="L51" s="79">
        <f t="shared" si="5"/>
        <v>1193.1883736559139</v>
      </c>
    </row>
    <row r="52" spans="1:12" s="76" customFormat="1">
      <c r="A52" s="82"/>
      <c r="B52" s="82" t="s">
        <v>99</v>
      </c>
      <c r="C52" s="79"/>
      <c r="D52" s="79"/>
      <c r="E52" s="79">
        <v>189759</v>
      </c>
      <c r="F52" s="79">
        <v>301087</v>
      </c>
      <c r="G52" s="79">
        <f t="shared" si="8"/>
        <v>490846</v>
      </c>
      <c r="H52" s="79"/>
      <c r="I52" s="79"/>
      <c r="J52" s="79">
        <v>293</v>
      </c>
      <c r="K52" s="79">
        <v>464.89805107526877</v>
      </c>
      <c r="L52" s="79">
        <f t="shared" si="5"/>
        <v>757.89805107526877</v>
      </c>
    </row>
    <row r="53" spans="1:12" s="76" customFormat="1">
      <c r="A53" s="82"/>
      <c r="B53" s="82" t="s">
        <v>103</v>
      </c>
      <c r="C53" s="79"/>
      <c r="D53" s="79"/>
      <c r="E53" s="79">
        <v>151807</v>
      </c>
      <c r="F53" s="79">
        <v>116134</v>
      </c>
      <c r="G53" s="79">
        <f t="shared" si="8"/>
        <v>267941</v>
      </c>
      <c r="H53" s="79"/>
      <c r="I53" s="79"/>
      <c r="J53" s="79">
        <v>235</v>
      </c>
      <c r="K53" s="79">
        <v>180</v>
      </c>
      <c r="L53" s="79">
        <f t="shared" si="5"/>
        <v>415</v>
      </c>
    </row>
    <row r="54" spans="1:12" s="76" customFormat="1">
      <c r="A54" s="82"/>
      <c r="B54" s="82" t="s">
        <v>100</v>
      </c>
      <c r="C54" s="79"/>
      <c r="D54" s="79"/>
      <c r="E54" s="79">
        <v>569277</v>
      </c>
      <c r="F54" s="79">
        <v>0</v>
      </c>
      <c r="G54" s="79">
        <f t="shared" si="8"/>
        <v>569277</v>
      </c>
      <c r="H54" s="79"/>
      <c r="I54" s="79"/>
      <c r="J54" s="79">
        <v>880</v>
      </c>
      <c r="K54" s="79">
        <v>0</v>
      </c>
      <c r="L54" s="79">
        <f t="shared" si="5"/>
        <v>880</v>
      </c>
    </row>
    <row r="55" spans="1:12" s="76" customFormat="1">
      <c r="A55" s="82"/>
      <c r="B55" s="82" t="s">
        <v>104</v>
      </c>
      <c r="C55" s="79"/>
      <c r="D55" s="79"/>
      <c r="E55" s="79">
        <v>94880</v>
      </c>
      <c r="F55" s="79">
        <v>0</v>
      </c>
      <c r="G55" s="79">
        <f t="shared" si="8"/>
        <v>94880</v>
      </c>
      <c r="H55" s="79"/>
      <c r="I55" s="79"/>
      <c r="J55" s="79">
        <v>147</v>
      </c>
      <c r="K55" s="79">
        <v>0</v>
      </c>
      <c r="L55" s="79">
        <f t="shared" si="5"/>
        <v>147</v>
      </c>
    </row>
    <row r="56" spans="1:12" s="76" customFormat="1">
      <c r="A56" s="82"/>
      <c r="B56" s="82" t="s">
        <v>101</v>
      </c>
      <c r="C56" s="79"/>
      <c r="D56" s="79"/>
      <c r="E56" s="79">
        <v>132831</v>
      </c>
      <c r="F56" s="79">
        <v>0</v>
      </c>
      <c r="G56" s="79">
        <f t="shared" si="8"/>
        <v>132831</v>
      </c>
      <c r="H56" s="79"/>
      <c r="I56" s="79"/>
      <c r="J56" s="79">
        <v>205</v>
      </c>
      <c r="K56" s="79">
        <v>0</v>
      </c>
      <c r="L56" s="79">
        <f t="shared" si="5"/>
        <v>205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149057</v>
      </c>
      <c r="F57" s="55">
        <v>322412</v>
      </c>
      <c r="G57" s="55">
        <f t="shared" si="8"/>
        <v>471469</v>
      </c>
      <c r="H57" s="26" t="s">
        <v>203</v>
      </c>
      <c r="I57" s="26" t="s">
        <v>203</v>
      </c>
      <c r="J57" s="26">
        <v>230.39724462365589</v>
      </c>
      <c r="K57" s="26">
        <v>498.35188172043007</v>
      </c>
      <c r="L57" s="44">
        <f>H57+I57+J57+K57</f>
        <v>728.74912634408599</v>
      </c>
    </row>
    <row r="58" spans="1:12" s="76" customFormat="1">
      <c r="A58" s="82"/>
      <c r="B58" s="82" t="s">
        <v>105</v>
      </c>
      <c r="C58" s="79"/>
      <c r="D58" s="79"/>
      <c r="E58" s="79">
        <v>149057</v>
      </c>
      <c r="F58" s="79">
        <v>322412</v>
      </c>
      <c r="G58" s="79">
        <f>G57</f>
        <v>471469</v>
      </c>
      <c r="H58" s="79"/>
      <c r="I58" s="79"/>
      <c r="J58" s="79">
        <v>230.39724462365589</v>
      </c>
      <c r="K58" s="79">
        <v>498.35188172043007</v>
      </c>
      <c r="L58" s="79">
        <f t="shared" si="5"/>
        <v>728.74912634408599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646573</v>
      </c>
      <c r="F59" s="41">
        <v>314652</v>
      </c>
      <c r="G59" s="41">
        <f>SUM(C59:F59)</f>
        <v>961225</v>
      </c>
      <c r="H59" s="32" t="s">
        <v>203</v>
      </c>
      <c r="I59" s="32" t="s">
        <v>203</v>
      </c>
      <c r="J59" s="32">
        <v>999.40719086021488</v>
      </c>
      <c r="K59" s="32">
        <v>486.35725806451609</v>
      </c>
      <c r="L59" s="32">
        <f>H59+I59+J59+K59</f>
        <v>1485.7644489247309</v>
      </c>
    </row>
    <row r="60" spans="1:12" s="76" customFormat="1">
      <c r="A60" s="82"/>
      <c r="B60" s="78" t="s">
        <v>106</v>
      </c>
      <c r="C60" s="79"/>
      <c r="D60" s="79"/>
      <c r="E60" s="79">
        <v>646573</v>
      </c>
      <c r="F60" s="79">
        <v>314652</v>
      </c>
      <c r="G60" s="79">
        <f>G59</f>
        <v>961225</v>
      </c>
      <c r="H60" s="79"/>
      <c r="I60" s="79"/>
      <c r="J60" s="79">
        <v>999.40719086021488</v>
      </c>
      <c r="K60" s="79">
        <v>486.35725806451609</v>
      </c>
      <c r="L60" s="79">
        <f t="shared" si="5"/>
        <v>1485.7644489247309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546937</v>
      </c>
      <c r="F61" s="41">
        <v>516919</v>
      </c>
      <c r="G61" s="41">
        <f>SUM(C61:F61)</f>
        <v>1063856</v>
      </c>
      <c r="H61" s="32" t="s">
        <v>203</v>
      </c>
      <c r="I61" s="32" t="s">
        <v>203</v>
      </c>
      <c r="J61" s="32">
        <v>845.39993279569887</v>
      </c>
      <c r="K61" s="32">
        <v>799.00114247311819</v>
      </c>
      <c r="L61" s="32">
        <f>H61+I61+J61+K61</f>
        <v>1644.4010752688171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546937</v>
      </c>
      <c r="F62" s="79">
        <v>516919</v>
      </c>
      <c r="G62" s="79">
        <f>G61</f>
        <v>1063856</v>
      </c>
      <c r="H62" s="79"/>
      <c r="I62" s="79"/>
      <c r="J62" s="79">
        <v>845.39993279569887</v>
      </c>
      <c r="K62" s="79">
        <v>799.00114247311819</v>
      </c>
      <c r="L62" s="79">
        <f t="shared" si="5"/>
        <v>1644.4010752688171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2315865</v>
      </c>
      <c r="F63" s="41">
        <v>2289546</v>
      </c>
      <c r="G63" s="41">
        <f>SUM(C63:F63)</f>
        <v>4605411</v>
      </c>
      <c r="H63" s="32" t="s">
        <v>203</v>
      </c>
      <c r="I63" s="32" t="s">
        <v>203</v>
      </c>
      <c r="J63" s="32">
        <v>3579.63004032258</v>
      </c>
      <c r="K63" s="32">
        <v>3538.9487903225804</v>
      </c>
      <c r="L63" s="32">
        <f>H63+I63+J63+K63</f>
        <v>7118.5788306451605</v>
      </c>
    </row>
    <row r="64" spans="1:12" s="76" customFormat="1">
      <c r="A64" s="89"/>
      <c r="B64" s="89" t="s">
        <v>108</v>
      </c>
      <c r="C64" s="79"/>
      <c r="D64" s="79"/>
      <c r="E64" s="79">
        <v>446499</v>
      </c>
      <c r="F64" s="79">
        <v>441424</v>
      </c>
      <c r="G64" s="85">
        <f>SUM(C64:F64)</f>
        <v>887923</v>
      </c>
      <c r="H64" s="85"/>
      <c r="I64" s="85"/>
      <c r="J64" s="85">
        <v>690.15302419354828</v>
      </c>
      <c r="K64" s="85">
        <v>682.30860215053747</v>
      </c>
      <c r="L64" s="85">
        <f t="shared" si="5"/>
        <v>1372.4616263440857</v>
      </c>
    </row>
    <row r="65" spans="1:13" s="76" customFormat="1">
      <c r="A65" s="89"/>
      <c r="B65" s="89" t="s">
        <v>109</v>
      </c>
      <c r="C65" s="79"/>
      <c r="D65" s="79"/>
      <c r="E65" s="79">
        <v>974979</v>
      </c>
      <c r="F65" s="79">
        <v>963899</v>
      </c>
      <c r="G65" s="85">
        <f>SUM(C65:F65)</f>
        <v>1938878</v>
      </c>
      <c r="H65" s="85"/>
      <c r="I65" s="85"/>
      <c r="J65" s="85">
        <v>1507.0239919354838</v>
      </c>
      <c r="K65" s="85">
        <v>1489.8976478494624</v>
      </c>
      <c r="L65" s="85">
        <f t="shared" si="5"/>
        <v>2996.9216397849459</v>
      </c>
    </row>
    <row r="66" spans="1:13" s="90" customFormat="1">
      <c r="A66" s="89"/>
      <c r="B66" s="89" t="s">
        <v>110</v>
      </c>
      <c r="C66" s="79"/>
      <c r="D66" s="79"/>
      <c r="E66" s="79">
        <v>894387</v>
      </c>
      <c r="F66" s="79">
        <v>884223</v>
      </c>
      <c r="G66" s="85">
        <f>SUM(C66:F66)</f>
        <v>1778610</v>
      </c>
      <c r="H66" s="85"/>
      <c r="I66" s="85"/>
      <c r="J66" s="85">
        <v>1382.4530241935483</v>
      </c>
      <c r="K66" s="85">
        <v>1366.7425403225805</v>
      </c>
      <c r="L66" s="85">
        <f t="shared" si="5"/>
        <v>2749.1955645161288</v>
      </c>
      <c r="M66" s="76"/>
    </row>
    <row r="67" spans="1:13" s="90" customFormat="1">
      <c r="A67" s="83">
        <v>20</v>
      </c>
      <c r="B67" s="84" t="s">
        <v>27</v>
      </c>
      <c r="C67" s="41">
        <v>202598</v>
      </c>
      <c r="D67" s="41">
        <v>6625</v>
      </c>
      <c r="E67" s="41">
        <v>512392</v>
      </c>
      <c r="F67" s="41">
        <v>582224</v>
      </c>
      <c r="G67" s="41">
        <f>SUM(C67:F67)</f>
        <v>1303839</v>
      </c>
      <c r="H67" s="32">
        <v>313.15551075268814</v>
      </c>
      <c r="I67" s="32">
        <v>10.240255376344084</v>
      </c>
      <c r="J67" s="32">
        <v>792.00376344086021</v>
      </c>
      <c r="K67" s="32">
        <v>899.943010752688</v>
      </c>
      <c r="L67" s="32">
        <f>H67+I67+J67+K67</f>
        <v>2015.3425403225804</v>
      </c>
      <c r="M67" s="76"/>
    </row>
    <row r="68" spans="1:13" s="90" customFormat="1" ht="31.5" customHeight="1">
      <c r="A68" s="89"/>
      <c r="B68" s="89" t="s">
        <v>111</v>
      </c>
      <c r="C68" s="79">
        <v>202598</v>
      </c>
      <c r="D68" s="79">
        <v>6625</v>
      </c>
      <c r="E68" s="79">
        <v>512392</v>
      </c>
      <c r="F68" s="79">
        <v>582224</v>
      </c>
      <c r="G68" s="79">
        <f t="shared" ref="G68" si="9">G67</f>
        <v>1303839</v>
      </c>
      <c r="H68" s="79">
        <v>313.15551075268814</v>
      </c>
      <c r="I68" s="79">
        <v>10.240255376344084</v>
      </c>
      <c r="J68" s="79">
        <v>792.00376344086021</v>
      </c>
      <c r="K68" s="79">
        <v>899.943010752688</v>
      </c>
      <c r="L68" s="79">
        <f t="shared" si="5"/>
        <v>2015.3425403225804</v>
      </c>
      <c r="M68" s="76"/>
    </row>
    <row r="69" spans="1:13" s="90" customFormat="1">
      <c r="A69" s="83">
        <v>21</v>
      </c>
      <c r="B69" s="84" t="s">
        <v>28</v>
      </c>
      <c r="C69" s="41">
        <v>10480</v>
      </c>
      <c r="D69" s="41">
        <v>0</v>
      </c>
      <c r="E69" s="41">
        <v>5214080</v>
      </c>
      <c r="F69" s="41">
        <v>2724220</v>
      </c>
      <c r="G69" s="41">
        <f>SUM(C69:F69)</f>
        <v>7948780</v>
      </c>
      <c r="H69" s="32">
        <v>16.198924731182796</v>
      </c>
      <c r="I69" s="32" t="s">
        <v>203</v>
      </c>
      <c r="J69" s="32">
        <v>8059.3978494623652</v>
      </c>
      <c r="K69" s="32">
        <v>4210.8239247311822</v>
      </c>
      <c r="L69" s="32">
        <f>H69+I69+J69+K69</f>
        <v>12286.42069892473</v>
      </c>
    </row>
    <row r="70" spans="1:13" s="90" customFormat="1">
      <c r="A70" s="89"/>
      <c r="B70" s="89" t="s">
        <v>112</v>
      </c>
      <c r="C70" s="79"/>
      <c r="D70" s="79"/>
      <c r="E70" s="79">
        <v>5214080</v>
      </c>
      <c r="F70" s="79">
        <v>2713323.12</v>
      </c>
      <c r="G70" s="85">
        <f>F70+E70</f>
        <v>7927403.1200000001</v>
      </c>
      <c r="H70" s="85"/>
      <c r="I70" s="85"/>
      <c r="J70" s="85">
        <v>8059.3978494623652</v>
      </c>
      <c r="K70" s="85">
        <v>4210.8239247311822</v>
      </c>
      <c r="L70" s="85">
        <f t="shared" si="5"/>
        <v>12270.221774193547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10896.880000000001</v>
      </c>
      <c r="G71" s="85">
        <f>F71+E71</f>
        <v>10896.880000000001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470077</v>
      </c>
      <c r="E72" s="41">
        <v>651235</v>
      </c>
      <c r="F72" s="41">
        <v>424705</v>
      </c>
      <c r="G72" s="41">
        <f>SUM(C72:F72)</f>
        <v>1546017</v>
      </c>
      <c r="H72" s="32" t="s">
        <v>203</v>
      </c>
      <c r="I72" s="32">
        <v>726.59751344086021</v>
      </c>
      <c r="J72" s="32">
        <v>1006.6132392473119</v>
      </c>
      <c r="K72" s="32">
        <v>656.46606182795699</v>
      </c>
      <c r="L72" s="32">
        <f>H72+I72+J72+K72</f>
        <v>2389.6768145161291</v>
      </c>
    </row>
    <row r="73" spans="1:13" s="90" customFormat="1">
      <c r="A73" s="89"/>
      <c r="B73" s="89" t="s">
        <v>114</v>
      </c>
      <c r="C73" s="79"/>
      <c r="D73" s="79"/>
      <c r="E73" s="79">
        <v>651235</v>
      </c>
      <c r="F73" s="79">
        <v>186870.2</v>
      </c>
      <c r="G73" s="85">
        <f>E73+F73</f>
        <v>838105.2</v>
      </c>
      <c r="H73" s="85"/>
      <c r="I73" s="85"/>
      <c r="J73" s="85">
        <v>1006.6132392473119</v>
      </c>
      <c r="K73" s="85">
        <v>288.84506720430107</v>
      </c>
      <c r="L73" s="85">
        <f t="shared" si="5"/>
        <v>1295.458306451613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237834.80000000002</v>
      </c>
      <c r="G74" s="85">
        <f>E74+F74</f>
        <v>237834.80000000002</v>
      </c>
      <c r="H74" s="85"/>
      <c r="I74" s="85"/>
      <c r="J74" s="85"/>
      <c r="K74" s="85">
        <v>367.62099462365592</v>
      </c>
      <c r="L74" s="85">
        <f t="shared" si="5"/>
        <v>367.62099462365592</v>
      </c>
    </row>
    <row r="75" spans="1:13" s="90" customFormat="1">
      <c r="A75" s="80">
        <v>23</v>
      </c>
      <c r="B75" s="81" t="s">
        <v>30</v>
      </c>
      <c r="C75" s="55">
        <v>49402</v>
      </c>
      <c r="D75" s="55">
        <v>0</v>
      </c>
      <c r="E75" s="55">
        <v>2169709</v>
      </c>
      <c r="F75" s="55">
        <v>651333</v>
      </c>
      <c r="G75" s="55">
        <f>SUM(C75:F75)</f>
        <v>2870444</v>
      </c>
      <c r="H75" s="26">
        <v>76.360618279569891</v>
      </c>
      <c r="I75" s="26" t="s">
        <v>203</v>
      </c>
      <c r="J75" s="26">
        <v>3353.7168682795696</v>
      </c>
      <c r="K75" s="26">
        <v>1006.7647177419354</v>
      </c>
      <c r="L75" s="26">
        <f>H75+I75+J75+K75</f>
        <v>4436.8422043010751</v>
      </c>
    </row>
    <row r="76" spans="1:13" s="90" customFormat="1">
      <c r="A76" s="89"/>
      <c r="B76" s="89" t="s">
        <v>115</v>
      </c>
      <c r="C76" s="79">
        <v>49402</v>
      </c>
      <c r="D76" s="79">
        <v>0</v>
      </c>
      <c r="E76" s="79">
        <v>2169709</v>
      </c>
      <c r="F76" s="79">
        <v>651333</v>
      </c>
      <c r="G76" s="85">
        <f>F76+E76+C76</f>
        <v>2870444</v>
      </c>
      <c r="H76" s="85">
        <v>76.360618279569891</v>
      </c>
      <c r="I76" s="85"/>
      <c r="J76" s="85">
        <v>3353.7168682795696</v>
      </c>
      <c r="K76" s="85">
        <v>1006.7647177419354</v>
      </c>
      <c r="L76" s="85">
        <f>L75</f>
        <v>4436.8422043010751</v>
      </c>
    </row>
    <row r="77" spans="1:13" s="90" customFormat="1">
      <c r="A77" s="83">
        <v>24</v>
      </c>
      <c r="B77" s="84" t="s">
        <v>31</v>
      </c>
      <c r="C77" s="41">
        <v>798764</v>
      </c>
      <c r="D77" s="41">
        <v>7490</v>
      </c>
      <c r="E77" s="41">
        <v>462375</v>
      </c>
      <c r="F77" s="41">
        <v>427983</v>
      </c>
      <c r="G77" s="41">
        <f>SUM(C77:F77)</f>
        <v>1696612</v>
      </c>
      <c r="H77" s="32">
        <v>1234.6486559139782</v>
      </c>
      <c r="I77" s="32">
        <v>11.577284946236558</v>
      </c>
      <c r="J77" s="32">
        <v>714.69254032258061</v>
      </c>
      <c r="K77" s="32">
        <v>661.5328629032258</v>
      </c>
      <c r="L77" s="32">
        <f>H77+I77+J77+K77</f>
        <v>2622.451344086021</v>
      </c>
    </row>
    <row r="78" spans="1:13" s="90" customFormat="1">
      <c r="A78" s="89"/>
      <c r="B78" s="89" t="s">
        <v>116</v>
      </c>
      <c r="C78" s="79">
        <v>798764</v>
      </c>
      <c r="D78" s="79">
        <v>7490</v>
      </c>
      <c r="E78" s="79">
        <v>83227.5</v>
      </c>
      <c r="F78" s="79">
        <v>36806.538</v>
      </c>
      <c r="G78" s="85">
        <f>C78+D78+E78+F78</f>
        <v>926288.03799999994</v>
      </c>
      <c r="H78" s="85">
        <v>1234.6486559139782</v>
      </c>
      <c r="I78" s="85">
        <v>11.577284946236558</v>
      </c>
      <c r="J78" s="85">
        <v>128.64465725806451</v>
      </c>
      <c r="K78" s="85">
        <v>56.891826209677419</v>
      </c>
      <c r="L78" s="85">
        <f>SUM(H78:K78)</f>
        <v>1431.7624243279568</v>
      </c>
    </row>
    <row r="79" spans="1:13" s="90" customFormat="1">
      <c r="A79" s="89"/>
      <c r="B79" s="89" t="s">
        <v>117</v>
      </c>
      <c r="C79" s="79"/>
      <c r="D79" s="79"/>
      <c r="E79" s="79">
        <v>379147.5</v>
      </c>
      <c r="F79" s="79">
        <v>391176.462</v>
      </c>
      <c r="G79" s="85">
        <f>C79+D79+E79+F79</f>
        <v>770323.96200000006</v>
      </c>
      <c r="H79" s="85"/>
      <c r="I79" s="85"/>
      <c r="J79" s="85">
        <v>586.0478830645161</v>
      </c>
      <c r="K79" s="85">
        <v>604.64103669354836</v>
      </c>
      <c r="L79" s="85">
        <f>SUM(H79:K79)</f>
        <v>1190.6889197580645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351473</v>
      </c>
      <c r="F80" s="41">
        <v>399844</v>
      </c>
      <c r="G80" s="41">
        <f>SUM(C80:F80)</f>
        <v>751317</v>
      </c>
      <c r="H80" s="32" t="s">
        <v>203</v>
      </c>
      <c r="I80" s="32" t="s">
        <v>203</v>
      </c>
      <c r="J80" s="32">
        <v>543.27143817204296</v>
      </c>
      <c r="K80" s="32">
        <v>618.03844086021491</v>
      </c>
      <c r="L80" s="32">
        <f t="shared" ref="L80:L95" si="10">H80+I80+J80+K80</f>
        <v>1161.3098790322579</v>
      </c>
    </row>
    <row r="81" spans="1:12" s="90" customFormat="1">
      <c r="A81" s="89"/>
      <c r="B81" s="89" t="s">
        <v>118</v>
      </c>
      <c r="C81" s="79"/>
      <c r="D81" s="79"/>
      <c r="E81" s="79">
        <v>351473</v>
      </c>
      <c r="F81" s="79">
        <v>399844</v>
      </c>
      <c r="G81" s="79">
        <f>SUM(C81:F81)</f>
        <v>751317</v>
      </c>
      <c r="H81" s="85"/>
      <c r="I81" s="85"/>
      <c r="J81" s="85">
        <v>543.27143817204296</v>
      </c>
      <c r="K81" s="85">
        <v>618.03844086021491</v>
      </c>
      <c r="L81" s="85">
        <f t="shared" si="10"/>
        <v>1161.3098790322579</v>
      </c>
    </row>
    <row r="82" spans="1:12" s="90" customFormat="1">
      <c r="A82" s="83">
        <v>26</v>
      </c>
      <c r="B82" s="84" t="s">
        <v>33</v>
      </c>
      <c r="C82" s="41">
        <v>317714</v>
      </c>
      <c r="D82" s="41">
        <v>0</v>
      </c>
      <c r="E82" s="41">
        <v>1852319</v>
      </c>
      <c r="F82" s="41">
        <v>785211</v>
      </c>
      <c r="G82" s="41">
        <f t="shared" ref="G82:G96" si="11">SUM(C82:F82)</f>
        <v>2955244</v>
      </c>
      <c r="H82" s="32">
        <v>491.09018817204299</v>
      </c>
      <c r="I82" s="32" t="s">
        <v>203</v>
      </c>
      <c r="J82" s="32">
        <v>2863.1274865591399</v>
      </c>
      <c r="K82" s="32">
        <v>1213.6997983870967</v>
      </c>
      <c r="L82" s="32">
        <f t="shared" si="10"/>
        <v>4567.9174731182793</v>
      </c>
    </row>
    <row r="83" spans="1:12" s="90" customFormat="1">
      <c r="A83" s="89"/>
      <c r="B83" s="89" t="s">
        <v>119</v>
      </c>
      <c r="C83" s="79">
        <v>317714</v>
      </c>
      <c r="D83" s="79"/>
      <c r="E83" s="79">
        <v>338974</v>
      </c>
      <c r="F83" s="79">
        <v>402028</v>
      </c>
      <c r="G83" s="85">
        <f t="shared" si="11"/>
        <v>1058716</v>
      </c>
      <c r="H83" s="85">
        <v>491.09018817204299</v>
      </c>
      <c r="I83" s="85"/>
      <c r="J83" s="85">
        <v>523.95174731182794</v>
      </c>
      <c r="K83" s="85">
        <v>621.41424731182792</v>
      </c>
      <c r="L83" s="85">
        <f t="shared" si="10"/>
        <v>1636.4561827956989</v>
      </c>
    </row>
    <row r="84" spans="1:12" s="90" customFormat="1">
      <c r="A84" s="89"/>
      <c r="B84" s="89" t="s">
        <v>120</v>
      </c>
      <c r="C84" s="79"/>
      <c r="D84" s="79"/>
      <c r="E84" s="79">
        <v>1079902</v>
      </c>
      <c r="F84" s="79">
        <v>383183</v>
      </c>
      <c r="G84" s="85">
        <f t="shared" si="11"/>
        <v>1463085</v>
      </c>
      <c r="H84" s="85"/>
      <c r="I84" s="85"/>
      <c r="J84" s="85">
        <v>1669.2033602150536</v>
      </c>
      <c r="K84" s="85">
        <v>592.2855510752687</v>
      </c>
      <c r="L84" s="85">
        <f t="shared" si="10"/>
        <v>2261.4889112903224</v>
      </c>
    </row>
    <row r="85" spans="1:12" s="90" customFormat="1">
      <c r="A85" s="89"/>
      <c r="B85" s="89" t="s">
        <v>122</v>
      </c>
      <c r="C85" s="79"/>
      <c r="D85" s="79"/>
      <c r="E85" s="79">
        <v>22228</v>
      </c>
      <c r="F85" s="79"/>
      <c r="G85" s="85">
        <f t="shared" si="11"/>
        <v>22228</v>
      </c>
      <c r="H85" s="85"/>
      <c r="I85" s="85"/>
      <c r="J85" s="85">
        <v>34.357795698924726</v>
      </c>
      <c r="K85" s="85"/>
      <c r="L85" s="85">
        <f t="shared" si="10"/>
        <v>34.357795698924726</v>
      </c>
    </row>
    <row r="86" spans="1:12" s="90" customFormat="1">
      <c r="A86" s="89"/>
      <c r="B86" s="89" t="s">
        <v>121</v>
      </c>
      <c r="C86" s="79"/>
      <c r="D86" s="79"/>
      <c r="E86" s="79">
        <v>400101</v>
      </c>
      <c r="F86" s="79"/>
      <c r="G86" s="85">
        <f t="shared" si="11"/>
        <v>400101</v>
      </c>
      <c r="H86" s="85"/>
      <c r="I86" s="85"/>
      <c r="J86" s="85">
        <v>618.43568548387088</v>
      </c>
      <c r="K86" s="85"/>
      <c r="L86" s="85">
        <f t="shared" si="10"/>
        <v>618.43568548387088</v>
      </c>
    </row>
    <row r="87" spans="1:12" s="90" customFormat="1">
      <c r="A87" s="89"/>
      <c r="B87" s="89" t="s">
        <v>123</v>
      </c>
      <c r="C87" s="79"/>
      <c r="D87" s="79"/>
      <c r="E87" s="79">
        <v>9262</v>
      </c>
      <c r="F87" s="79"/>
      <c r="G87" s="85">
        <f t="shared" si="11"/>
        <v>9262</v>
      </c>
      <c r="H87" s="85"/>
      <c r="I87" s="85"/>
      <c r="J87" s="85">
        <v>14.316263440860213</v>
      </c>
      <c r="K87" s="85"/>
      <c r="L87" s="85">
        <f t="shared" si="10"/>
        <v>14.316263440860213</v>
      </c>
    </row>
    <row r="88" spans="1:12" s="90" customFormat="1">
      <c r="A88" s="89"/>
      <c r="B88" s="89" t="s">
        <v>206</v>
      </c>
      <c r="C88" s="79"/>
      <c r="D88" s="79"/>
      <c r="E88" s="79">
        <v>1852</v>
      </c>
      <c r="F88" s="79"/>
      <c r="G88" s="85"/>
      <c r="H88" s="85"/>
      <c r="I88" s="85"/>
      <c r="J88" s="85">
        <v>2.8626344086021502</v>
      </c>
      <c r="K88" s="85"/>
      <c r="L88" s="85">
        <f t="shared" si="10"/>
        <v>2.8626344086021502</v>
      </c>
    </row>
    <row r="89" spans="1:12" s="90" customFormat="1">
      <c r="A89" s="83">
        <v>27</v>
      </c>
      <c r="B89" s="84" t="s">
        <v>34</v>
      </c>
      <c r="C89" s="41">
        <v>405620</v>
      </c>
      <c r="D89" s="41">
        <v>0</v>
      </c>
      <c r="E89" s="41">
        <v>2282235</v>
      </c>
      <c r="F89" s="41">
        <v>703100</v>
      </c>
      <c r="G89" s="41">
        <f t="shared" si="11"/>
        <v>3390955</v>
      </c>
      <c r="H89" s="32">
        <v>626.9663978494624</v>
      </c>
      <c r="I89" s="32" t="s">
        <v>203</v>
      </c>
      <c r="J89" s="32">
        <v>3527.6481854838707</v>
      </c>
      <c r="K89" s="32">
        <v>1086.7809139784945</v>
      </c>
      <c r="L89" s="32">
        <f t="shared" si="10"/>
        <v>5241.3954973118271</v>
      </c>
    </row>
    <row r="90" spans="1:12" s="90" customFormat="1">
      <c r="A90" s="89"/>
      <c r="B90" s="89" t="s">
        <v>124</v>
      </c>
      <c r="C90" s="79"/>
      <c r="D90" s="79"/>
      <c r="E90" s="79">
        <v>1146140</v>
      </c>
      <c r="F90" s="79">
        <v>457156</v>
      </c>
      <c r="G90" s="85">
        <f t="shared" si="11"/>
        <v>1603296</v>
      </c>
      <c r="H90" s="85"/>
      <c r="I90" s="85"/>
      <c r="J90" s="85">
        <v>1771.5873655913977</v>
      </c>
      <c r="K90" s="85">
        <v>706.6255376344086</v>
      </c>
      <c r="L90" s="85">
        <f t="shared" si="10"/>
        <v>2478.2129032258063</v>
      </c>
    </row>
    <row r="91" spans="1:12" s="90" customFormat="1">
      <c r="A91" s="89"/>
      <c r="B91" s="89" t="s">
        <v>127</v>
      </c>
      <c r="C91" s="79"/>
      <c r="D91" s="79"/>
      <c r="E91" s="79">
        <v>781665</v>
      </c>
      <c r="F91" s="79">
        <v>191243</v>
      </c>
      <c r="G91" s="85">
        <f t="shared" si="11"/>
        <v>972908</v>
      </c>
      <c r="H91" s="85"/>
      <c r="I91" s="85"/>
      <c r="J91" s="85">
        <v>1208.21875</v>
      </c>
      <c r="K91" s="85">
        <v>295.60409946236558</v>
      </c>
      <c r="L91" s="85">
        <f t="shared" si="10"/>
        <v>1503.8228494623656</v>
      </c>
    </row>
    <row r="92" spans="1:12" s="90" customFormat="1">
      <c r="A92" s="89"/>
      <c r="B92" s="89" t="s">
        <v>125</v>
      </c>
      <c r="C92" s="79"/>
      <c r="D92" s="79"/>
      <c r="E92" s="79">
        <v>239178</v>
      </c>
      <c r="F92" s="79">
        <v>1969</v>
      </c>
      <c r="G92" s="85">
        <f t="shared" si="11"/>
        <v>241147</v>
      </c>
      <c r="H92" s="85"/>
      <c r="I92" s="85"/>
      <c r="J92" s="85">
        <v>369.69717741935483</v>
      </c>
      <c r="K92" s="85">
        <v>3.0434811827956985</v>
      </c>
      <c r="L92" s="85">
        <f t="shared" si="10"/>
        <v>372.74065860215052</v>
      </c>
    </row>
    <row r="93" spans="1:12" s="90" customFormat="1">
      <c r="A93" s="89"/>
      <c r="B93" s="89" t="s">
        <v>126</v>
      </c>
      <c r="C93" s="79"/>
      <c r="D93" s="79"/>
      <c r="E93" s="79">
        <v>19855</v>
      </c>
      <c r="F93" s="79"/>
      <c r="G93" s="85">
        <f t="shared" si="11"/>
        <v>19855</v>
      </c>
      <c r="H93" s="85"/>
      <c r="I93" s="85"/>
      <c r="J93" s="85">
        <v>30.689852150537632</v>
      </c>
      <c r="K93" s="85"/>
      <c r="L93" s="85">
        <f t="shared" si="10"/>
        <v>30.689852150537632</v>
      </c>
    </row>
    <row r="94" spans="1:12" s="90" customFormat="1">
      <c r="A94" s="89"/>
      <c r="B94" s="89" t="s">
        <v>128</v>
      </c>
      <c r="C94" s="79"/>
      <c r="D94" s="79"/>
      <c r="E94" s="79">
        <v>35146</v>
      </c>
      <c r="F94" s="79">
        <v>28616</v>
      </c>
      <c r="G94" s="85">
        <f t="shared" si="11"/>
        <v>63762</v>
      </c>
      <c r="H94" s="85"/>
      <c r="I94" s="85"/>
      <c r="J94" s="85">
        <v>54.325134408602146</v>
      </c>
      <c r="K94" s="85">
        <v>44.231720430107522</v>
      </c>
      <c r="L94" s="85">
        <f t="shared" si="10"/>
        <v>98.556854838709668</v>
      </c>
    </row>
    <row r="95" spans="1:12" s="90" customFormat="1">
      <c r="A95" s="89"/>
      <c r="B95" s="89" t="s">
        <v>129</v>
      </c>
      <c r="C95" s="79"/>
      <c r="D95" s="79"/>
      <c r="E95" s="79">
        <v>60251</v>
      </c>
      <c r="F95" s="79">
        <v>24116</v>
      </c>
      <c r="G95" s="85">
        <f t="shared" si="11"/>
        <v>84367</v>
      </c>
      <c r="H95" s="85"/>
      <c r="I95" s="85"/>
      <c r="J95" s="85">
        <v>93.12990591397849</v>
      </c>
      <c r="K95" s="85">
        <v>37.276075268817202</v>
      </c>
      <c r="L95" s="85">
        <f t="shared" si="10"/>
        <v>130.4059811827957</v>
      </c>
    </row>
    <row r="96" spans="1:12" s="90" customFormat="1">
      <c r="A96" s="83">
        <v>28</v>
      </c>
      <c r="B96" s="84" t="s">
        <v>35</v>
      </c>
      <c r="C96" s="41">
        <v>349773</v>
      </c>
      <c r="D96" s="41">
        <v>0</v>
      </c>
      <c r="E96" s="41">
        <v>588066</v>
      </c>
      <c r="F96" s="41">
        <v>490704</v>
      </c>
      <c r="G96" s="41">
        <f t="shared" si="11"/>
        <v>1428543</v>
      </c>
      <c r="H96" s="32">
        <v>540.64374999999995</v>
      </c>
      <c r="I96" s="32" t="s">
        <v>203</v>
      </c>
      <c r="J96" s="32">
        <v>908.9729838709676</v>
      </c>
      <c r="K96" s="32">
        <v>758.48064516129023</v>
      </c>
      <c r="L96" s="32">
        <f>H96+I96+J96+K96</f>
        <v>2208.0973790322578</v>
      </c>
    </row>
    <row r="97" spans="1:12" s="90" customFormat="1">
      <c r="A97" s="89"/>
      <c r="B97" s="89" t="s">
        <v>130</v>
      </c>
      <c r="C97" s="79">
        <v>349773</v>
      </c>
      <c r="D97" s="79">
        <v>0</v>
      </c>
      <c r="E97" s="79">
        <v>588066</v>
      </c>
      <c r="F97" s="79">
        <v>490704</v>
      </c>
      <c r="G97" s="85">
        <f>C97+D97+E97+F97</f>
        <v>1428543</v>
      </c>
      <c r="H97" s="85">
        <v>540.64374999999995</v>
      </c>
      <c r="I97" s="85"/>
      <c r="J97" s="85">
        <v>908.9729838709676</v>
      </c>
      <c r="K97" s="85">
        <v>758.48064516129023</v>
      </c>
      <c r="L97" s="85">
        <f>H97+I97+J97+K97</f>
        <v>2208.0973790322578</v>
      </c>
    </row>
    <row r="98" spans="1:12" s="90" customFormat="1">
      <c r="A98" s="83">
        <v>29</v>
      </c>
      <c r="B98" s="84" t="s">
        <v>36</v>
      </c>
      <c r="C98" s="41">
        <v>284460</v>
      </c>
      <c r="D98" s="41">
        <v>0</v>
      </c>
      <c r="E98" s="41">
        <v>1044568</v>
      </c>
      <c r="F98" s="41">
        <v>550982</v>
      </c>
      <c r="G98" s="41">
        <f>SUM(C98:F98)</f>
        <v>1880010</v>
      </c>
      <c r="H98" s="32">
        <v>439.6895161290322</v>
      </c>
      <c r="I98" s="32" t="s">
        <v>203</v>
      </c>
      <c r="J98" s="32">
        <v>1614.5876344086021</v>
      </c>
      <c r="K98" s="32">
        <v>851.65228494623659</v>
      </c>
      <c r="L98" s="32">
        <f>H98+I98+J98+K98</f>
        <v>2905.9294354838707</v>
      </c>
    </row>
    <row r="99" spans="1:12" s="90" customFormat="1">
      <c r="A99" s="89"/>
      <c r="B99" s="89" t="s">
        <v>131</v>
      </c>
      <c r="C99" s="79">
        <v>284460</v>
      </c>
      <c r="D99" s="79"/>
      <c r="E99" s="79">
        <v>978760</v>
      </c>
      <c r="F99" s="79">
        <v>550982</v>
      </c>
      <c r="G99" s="85">
        <f>SUM(C99:F99)</f>
        <v>1814202</v>
      </c>
      <c r="H99" s="85">
        <v>439.6895161290322</v>
      </c>
      <c r="I99" s="85"/>
      <c r="J99" s="85">
        <v>1512.8682795698924</v>
      </c>
      <c r="K99" s="85">
        <v>851.65228494623659</v>
      </c>
      <c r="L99" s="85">
        <f t="shared" ref="L99:L113" si="12">H99+I99+J99+K99</f>
        <v>2804.2100806451613</v>
      </c>
    </row>
    <row r="100" spans="1:12" s="90" customFormat="1">
      <c r="A100" s="89"/>
      <c r="B100" s="89" t="s">
        <v>97</v>
      </c>
      <c r="C100" s="79"/>
      <c r="D100" s="79"/>
      <c r="E100" s="79">
        <v>65808</v>
      </c>
      <c r="F100" s="79"/>
      <c r="G100" s="85">
        <f>SUM(C100:F100)</f>
        <v>65808</v>
      </c>
      <c r="H100" s="85"/>
      <c r="I100" s="85"/>
      <c r="J100" s="85">
        <v>101.71935483870968</v>
      </c>
      <c r="K100" s="85"/>
      <c r="L100" s="85">
        <f t="shared" si="12"/>
        <v>101.71935483870968</v>
      </c>
    </row>
    <row r="101" spans="1:12" s="90" customFormat="1">
      <c r="A101" s="83">
        <v>30</v>
      </c>
      <c r="B101" s="84" t="s">
        <v>37</v>
      </c>
      <c r="C101" s="41">
        <v>6240</v>
      </c>
      <c r="D101" s="41">
        <v>0</v>
      </c>
      <c r="E101" s="41">
        <v>2874100</v>
      </c>
      <c r="F101" s="41">
        <v>1489871</v>
      </c>
      <c r="G101" s="41">
        <f>SUM(C101:F101)</f>
        <v>4370211</v>
      </c>
      <c r="H101" s="32">
        <v>9.6451612903225801</v>
      </c>
      <c r="I101" s="32" t="s">
        <v>203</v>
      </c>
      <c r="J101" s="32">
        <v>4442.4932795698924</v>
      </c>
      <c r="K101" s="32">
        <v>2302.8920026881719</v>
      </c>
      <c r="L101" s="32">
        <f>H101+I101+J101+K101</f>
        <v>6755.0304435483868</v>
      </c>
    </row>
    <row r="102" spans="1:12" s="90" customFormat="1">
      <c r="A102" s="89"/>
      <c r="B102" s="89" t="s">
        <v>132</v>
      </c>
      <c r="C102" s="79"/>
      <c r="D102" s="79"/>
      <c r="E102" s="79">
        <v>2874100</v>
      </c>
      <c r="F102" s="79">
        <v>1489871</v>
      </c>
      <c r="G102" s="79">
        <f>G101</f>
        <v>4370211</v>
      </c>
      <c r="H102" s="85"/>
      <c r="I102" s="85"/>
      <c r="J102" s="85">
        <v>4442.4932795698924</v>
      </c>
      <c r="K102" s="85">
        <v>2302.8920026881719</v>
      </c>
      <c r="L102" s="85">
        <f t="shared" si="12"/>
        <v>6745.3852822580648</v>
      </c>
    </row>
    <row r="103" spans="1:12" s="90" customFormat="1">
      <c r="A103" s="83">
        <v>31</v>
      </c>
      <c r="B103" s="84" t="s">
        <v>38</v>
      </c>
      <c r="C103" s="41">
        <v>6304</v>
      </c>
      <c r="D103" s="41">
        <v>0</v>
      </c>
      <c r="E103" s="41">
        <v>686907</v>
      </c>
      <c r="F103" s="91">
        <v>563522</v>
      </c>
      <c r="G103" s="41">
        <f>SUM(C103:F103)</f>
        <v>1256733</v>
      </c>
      <c r="H103" s="32">
        <v>9.7440860215053746</v>
      </c>
      <c r="I103" s="32" t="s">
        <v>203</v>
      </c>
      <c r="J103" s="32">
        <v>1061.7514112903225</v>
      </c>
      <c r="K103" s="32">
        <v>871.0353494623655</v>
      </c>
      <c r="L103" s="32">
        <f t="shared" si="12"/>
        <v>1942.5308467741934</v>
      </c>
    </row>
    <row r="104" spans="1:12" s="90" customFormat="1">
      <c r="A104" s="89"/>
      <c r="B104" s="89" t="s">
        <v>133</v>
      </c>
      <c r="C104" s="79"/>
      <c r="D104" s="79"/>
      <c r="E104" s="79">
        <v>686907</v>
      </c>
      <c r="F104" s="79">
        <v>563522</v>
      </c>
      <c r="G104" s="85">
        <f>E104+F104</f>
        <v>1250429</v>
      </c>
      <c r="H104" s="85"/>
      <c r="I104" s="85"/>
      <c r="J104" s="85">
        <v>1061.7514112903225</v>
      </c>
      <c r="K104" s="85">
        <v>871.0353494623655</v>
      </c>
      <c r="L104" s="85">
        <f t="shared" si="12"/>
        <v>1932.786760752688</v>
      </c>
    </row>
    <row r="105" spans="1:12" s="90" customFormat="1">
      <c r="A105" s="80">
        <v>32</v>
      </c>
      <c r="B105" s="81" t="s">
        <v>39</v>
      </c>
      <c r="C105" s="55">
        <v>486138</v>
      </c>
      <c r="D105" s="55">
        <v>85061</v>
      </c>
      <c r="E105" s="55">
        <v>3883006</v>
      </c>
      <c r="F105" s="55">
        <v>1493127</v>
      </c>
      <c r="G105" s="55">
        <f>SUM(C105:F105)</f>
        <v>5947332</v>
      </c>
      <c r="H105" s="26">
        <v>751.42298387096764</v>
      </c>
      <c r="I105" s="26">
        <v>131.47869623655913</v>
      </c>
      <c r="J105" s="26">
        <v>6001.9581989247299</v>
      </c>
      <c r="K105" s="26">
        <v>2307.9247983870964</v>
      </c>
      <c r="L105" s="26">
        <f t="shared" si="12"/>
        <v>9192.7846774193531</v>
      </c>
    </row>
    <row r="106" spans="1:12" s="90" customFormat="1">
      <c r="A106" s="89"/>
      <c r="B106" s="89" t="s">
        <v>134</v>
      </c>
      <c r="C106" s="79">
        <v>486138</v>
      </c>
      <c r="D106" s="79">
        <v>85061</v>
      </c>
      <c r="E106" s="79">
        <v>3883006</v>
      </c>
      <c r="F106" s="79">
        <v>1493127</v>
      </c>
      <c r="G106" s="85">
        <f>C106+D106+E106+F106</f>
        <v>5947332</v>
      </c>
      <c r="H106" s="85">
        <v>751.42298387096764</v>
      </c>
      <c r="I106" s="85"/>
      <c r="J106" s="85">
        <v>6001.9581989247299</v>
      </c>
      <c r="K106" s="85">
        <v>2307.9247983870964</v>
      </c>
      <c r="L106" s="85">
        <f t="shared" si="12"/>
        <v>9061.3059811827952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325017</v>
      </c>
      <c r="F107" s="92">
        <v>61365</v>
      </c>
      <c r="G107" s="41">
        <f>SUM(C107:F107)</f>
        <v>386382</v>
      </c>
      <c r="H107" s="32" t="s">
        <v>203</v>
      </c>
      <c r="I107" s="32" t="s">
        <v>203</v>
      </c>
      <c r="J107" s="32">
        <v>502.37842741935481</v>
      </c>
      <c r="K107" s="32">
        <v>94.851814516129025</v>
      </c>
      <c r="L107" s="32">
        <f t="shared" si="12"/>
        <v>597.23024193548383</v>
      </c>
    </row>
    <row r="108" spans="1:12" s="90" customFormat="1" ht="30">
      <c r="A108" s="89"/>
      <c r="B108" s="93" t="s">
        <v>135</v>
      </c>
      <c r="C108" s="79"/>
      <c r="D108" s="79"/>
      <c r="E108" s="79">
        <v>325017</v>
      </c>
      <c r="F108" s="79">
        <v>61365</v>
      </c>
      <c r="G108" s="85">
        <f>SUM(C108:F108)</f>
        <v>386382</v>
      </c>
      <c r="H108" s="85"/>
      <c r="I108" s="85"/>
      <c r="J108" s="85">
        <v>502.37842741935481</v>
      </c>
      <c r="K108" s="85">
        <v>94.851814516129025</v>
      </c>
      <c r="L108" s="85">
        <f t="shared" si="12"/>
        <v>597.23024193548383</v>
      </c>
    </row>
    <row r="109" spans="1:12" s="90" customFormat="1">
      <c r="A109" s="80">
        <v>34</v>
      </c>
      <c r="B109" s="81" t="s">
        <v>41</v>
      </c>
      <c r="C109" s="55">
        <v>145328</v>
      </c>
      <c r="D109" s="55">
        <v>0</v>
      </c>
      <c r="E109" s="55">
        <v>81592</v>
      </c>
      <c r="F109" s="55">
        <v>90727</v>
      </c>
      <c r="G109" s="55">
        <f>SUM(C109:F109)</f>
        <v>317647</v>
      </c>
      <c r="H109" s="26">
        <v>224.63333333333333</v>
      </c>
      <c r="I109" s="26" t="s">
        <v>203</v>
      </c>
      <c r="J109" s="26">
        <v>126.11666666666666</v>
      </c>
      <c r="K109" s="26">
        <v>140.23662634408601</v>
      </c>
      <c r="L109" s="26">
        <f t="shared" si="12"/>
        <v>490.98662634408601</v>
      </c>
    </row>
    <row r="110" spans="1:12" s="90" customFormat="1">
      <c r="A110" s="89"/>
      <c r="B110" s="89" t="s">
        <v>136</v>
      </c>
      <c r="C110" s="79">
        <v>145328</v>
      </c>
      <c r="D110" s="79"/>
      <c r="E110" s="79">
        <v>81592</v>
      </c>
      <c r="F110" s="79">
        <v>90727</v>
      </c>
      <c r="G110" s="85">
        <f t="shared" ref="G110" si="13">G109</f>
        <v>317647</v>
      </c>
      <c r="H110" s="85">
        <v>224.63333333333333</v>
      </c>
      <c r="I110" s="85"/>
      <c r="J110" s="85">
        <v>126.11666666666666</v>
      </c>
      <c r="K110" s="85">
        <v>140.23662634408601</v>
      </c>
      <c r="L110" s="85">
        <f t="shared" si="12"/>
        <v>490.98662634408601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198235</v>
      </c>
      <c r="F111" s="41">
        <v>41140</v>
      </c>
      <c r="G111" s="41">
        <f t="shared" ref="G111:G116" si="14">SUM(C111:F111)</f>
        <v>239375</v>
      </c>
      <c r="H111" s="32" t="s">
        <v>203</v>
      </c>
      <c r="I111" s="32" t="s">
        <v>203</v>
      </c>
      <c r="J111" s="32">
        <v>306.41162634408602</v>
      </c>
      <c r="K111" s="32">
        <v>63.590053763440856</v>
      </c>
      <c r="L111" s="32">
        <f t="shared" si="12"/>
        <v>370.00168010752685</v>
      </c>
    </row>
    <row r="112" spans="1:12" s="90" customFormat="1" ht="30">
      <c r="A112" s="89"/>
      <c r="B112" s="93" t="s">
        <v>138</v>
      </c>
      <c r="C112" s="79"/>
      <c r="D112" s="79"/>
      <c r="E112" s="79">
        <v>47576.4</v>
      </c>
      <c r="F112" s="79">
        <v>2509.54</v>
      </c>
      <c r="G112" s="85">
        <f t="shared" si="14"/>
        <v>50085.94</v>
      </c>
      <c r="H112" s="85"/>
      <c r="I112" s="85"/>
      <c r="J112" s="85">
        <v>73.538790322580638</v>
      </c>
      <c r="K112" s="85">
        <v>3.878993279569892</v>
      </c>
      <c r="L112" s="85">
        <f t="shared" si="12"/>
        <v>77.417783602150536</v>
      </c>
    </row>
    <row r="113" spans="1:12" s="90" customFormat="1">
      <c r="A113" s="89"/>
      <c r="B113" s="89" t="s">
        <v>137</v>
      </c>
      <c r="C113" s="79"/>
      <c r="D113" s="79"/>
      <c r="E113" s="79">
        <v>150658.6</v>
      </c>
      <c r="F113" s="79">
        <v>38630.46</v>
      </c>
      <c r="G113" s="85">
        <f t="shared" si="14"/>
        <v>189289.06</v>
      </c>
      <c r="H113" s="85"/>
      <c r="I113" s="85"/>
      <c r="J113" s="85">
        <v>232.87283602150535</v>
      </c>
      <c r="K113" s="85">
        <v>59.711060483870959</v>
      </c>
      <c r="L113" s="85">
        <f t="shared" si="12"/>
        <v>292.58389650537629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157208</v>
      </c>
      <c r="E114" s="41">
        <v>788704</v>
      </c>
      <c r="F114" s="41">
        <v>827078</v>
      </c>
      <c r="G114" s="41">
        <f t="shared" si="14"/>
        <v>1772990</v>
      </c>
      <c r="H114" s="32" t="s">
        <v>203</v>
      </c>
      <c r="I114" s="32">
        <v>242.99623655913979</v>
      </c>
      <c r="J114" s="32">
        <v>1219.0989247311827</v>
      </c>
      <c r="K114" s="32">
        <v>1278.4135752688171</v>
      </c>
      <c r="L114" s="32">
        <f>H114+I114+J114+K114</f>
        <v>2740.5087365591398</v>
      </c>
    </row>
    <row r="115" spans="1:12" s="90" customFormat="1" ht="30" customHeight="1">
      <c r="A115" s="89"/>
      <c r="B115" s="89" t="s">
        <v>139</v>
      </c>
      <c r="C115" s="79"/>
      <c r="D115" s="79">
        <v>157208</v>
      </c>
      <c r="E115" s="79">
        <v>788704</v>
      </c>
      <c r="F115" s="79">
        <v>827078</v>
      </c>
      <c r="G115" s="85">
        <f t="shared" si="14"/>
        <v>1772990</v>
      </c>
      <c r="H115" s="85"/>
      <c r="I115" s="85">
        <v>242.99623655913979</v>
      </c>
      <c r="J115" s="85">
        <v>1219.0989247311827</v>
      </c>
      <c r="K115" s="85">
        <v>1278.4135752688171</v>
      </c>
      <c r="L115" s="85">
        <f>H115+I115+J115+K115</f>
        <v>2740.5087365591398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417564</v>
      </c>
      <c r="F116" s="41">
        <v>475342</v>
      </c>
      <c r="G116" s="41">
        <f t="shared" si="14"/>
        <v>892906</v>
      </c>
      <c r="H116" s="32" t="s">
        <v>203</v>
      </c>
      <c r="I116" s="32" t="s">
        <v>203</v>
      </c>
      <c r="J116" s="32">
        <v>645.42822580645156</v>
      </c>
      <c r="K116" s="32">
        <v>734.73561827956985</v>
      </c>
      <c r="L116" s="32">
        <f>H116+I116+J116+K116</f>
        <v>1380.1638440860215</v>
      </c>
    </row>
    <row r="117" spans="1:12" s="90" customFormat="1">
      <c r="A117" s="89"/>
      <c r="B117" s="89" t="s">
        <v>140</v>
      </c>
      <c r="C117" s="79"/>
      <c r="D117" s="79"/>
      <c r="E117" s="79">
        <v>417564</v>
      </c>
      <c r="F117" s="79">
        <v>475342</v>
      </c>
      <c r="G117" s="85">
        <f>SUM(C117:F117)</f>
        <v>892906</v>
      </c>
      <c r="H117" s="85"/>
      <c r="I117" s="85"/>
      <c r="J117" s="85">
        <v>645.42822580645156</v>
      </c>
      <c r="K117" s="85">
        <v>734.73561827956985</v>
      </c>
      <c r="L117" s="85">
        <f>SUM(H117:K117)</f>
        <v>1380.1638440860215</v>
      </c>
    </row>
    <row r="118" spans="1:12" s="90" customFormat="1">
      <c r="A118" s="83">
        <v>38</v>
      </c>
      <c r="B118" s="84" t="s">
        <v>45</v>
      </c>
      <c r="C118" s="41">
        <v>117688</v>
      </c>
      <c r="D118" s="41">
        <v>0</v>
      </c>
      <c r="E118" s="41">
        <v>1006867</v>
      </c>
      <c r="F118" s="41">
        <v>300950</v>
      </c>
      <c r="G118" s="41">
        <f t="shared" ref="G118:G128" si="15">SUM(C118:F118)</f>
        <v>1425505</v>
      </c>
      <c r="H118" s="32">
        <v>181.91021505376344</v>
      </c>
      <c r="I118" s="32" t="s">
        <v>203</v>
      </c>
      <c r="J118" s="32">
        <v>1556.3132392473117</v>
      </c>
      <c r="K118" s="32">
        <v>465.17809139784941</v>
      </c>
      <c r="L118" s="32">
        <f>H118+I118+J118+K118</f>
        <v>2203.4015456989246</v>
      </c>
    </row>
    <row r="119" spans="1:12" s="90" customFormat="1">
      <c r="A119" s="89"/>
      <c r="B119" s="89" t="s">
        <v>146</v>
      </c>
      <c r="C119" s="79">
        <v>117688</v>
      </c>
      <c r="D119" s="79"/>
      <c r="E119" s="79">
        <v>295918</v>
      </c>
      <c r="F119" s="79">
        <v>78247</v>
      </c>
      <c r="G119" s="85">
        <f>SUM(C119:F119)</f>
        <v>491853</v>
      </c>
      <c r="H119" s="85">
        <v>181.91021505376344</v>
      </c>
      <c r="I119" s="85"/>
      <c r="J119" s="85">
        <v>457.40013440860213</v>
      </c>
      <c r="K119" s="85">
        <v>120.94630376344085</v>
      </c>
      <c r="L119" s="85">
        <f t="shared" ref="L119:L125" si="16">H119+I119+J119+K119</f>
        <v>760.25665322580642</v>
      </c>
    </row>
    <row r="120" spans="1:12" s="90" customFormat="1">
      <c r="A120" s="89"/>
      <c r="B120" s="89" t="s">
        <v>141</v>
      </c>
      <c r="C120" s="79"/>
      <c r="D120" s="79"/>
      <c r="E120" s="79">
        <v>96458</v>
      </c>
      <c r="F120" s="79"/>
      <c r="G120" s="85">
        <f t="shared" si="15"/>
        <v>96458</v>
      </c>
      <c r="H120" s="85"/>
      <c r="I120" s="85"/>
      <c r="J120" s="85">
        <v>149.09502688172043</v>
      </c>
      <c r="K120" s="85"/>
      <c r="L120" s="85">
        <f t="shared" si="16"/>
        <v>149.09502688172043</v>
      </c>
    </row>
    <row r="121" spans="1:12" s="90" customFormat="1">
      <c r="A121" s="89"/>
      <c r="B121" s="89" t="s">
        <v>142</v>
      </c>
      <c r="C121" s="79"/>
      <c r="D121" s="79"/>
      <c r="E121" s="79">
        <v>14499</v>
      </c>
      <c r="F121" s="79"/>
      <c r="G121" s="85">
        <f t="shared" si="15"/>
        <v>14499</v>
      </c>
      <c r="H121" s="85"/>
      <c r="I121" s="85"/>
      <c r="J121" s="85">
        <v>22.411088709677419</v>
      </c>
      <c r="K121" s="85"/>
      <c r="L121" s="85">
        <f t="shared" si="16"/>
        <v>22.411088709677419</v>
      </c>
    </row>
    <row r="122" spans="1:12" s="90" customFormat="1">
      <c r="A122" s="89"/>
      <c r="B122" s="89" t="s">
        <v>143</v>
      </c>
      <c r="C122" s="79"/>
      <c r="D122" s="79"/>
      <c r="E122" s="79">
        <v>36449</v>
      </c>
      <c r="F122" s="79">
        <v>24708</v>
      </c>
      <c r="G122" s="85">
        <f t="shared" si="15"/>
        <v>61157</v>
      </c>
      <c r="H122" s="85"/>
      <c r="I122" s="85"/>
      <c r="J122" s="85">
        <v>56.339180107526879</v>
      </c>
      <c r="K122" s="85">
        <v>38.191129032258061</v>
      </c>
      <c r="L122" s="85">
        <f t="shared" si="16"/>
        <v>94.530309139784947</v>
      </c>
    </row>
    <row r="123" spans="1:12" s="90" customFormat="1">
      <c r="A123" s="89"/>
      <c r="B123" s="89" t="s">
        <v>144</v>
      </c>
      <c r="C123" s="79"/>
      <c r="D123" s="79"/>
      <c r="E123" s="79">
        <v>30810</v>
      </c>
      <c r="F123" s="79">
        <v>37619</v>
      </c>
      <c r="G123" s="85">
        <f t="shared" si="15"/>
        <v>68429</v>
      </c>
      <c r="H123" s="85"/>
      <c r="I123" s="85"/>
      <c r="J123" s="85">
        <v>47.622983870967744</v>
      </c>
      <c r="K123" s="85">
        <v>58.147647849462359</v>
      </c>
      <c r="L123" s="85">
        <f t="shared" si="16"/>
        <v>105.7706317204301</v>
      </c>
    </row>
    <row r="124" spans="1:12" s="90" customFormat="1">
      <c r="A124" s="89"/>
      <c r="B124" s="89" t="s">
        <v>145</v>
      </c>
      <c r="C124" s="79"/>
      <c r="D124" s="79"/>
      <c r="E124" s="79">
        <v>59506</v>
      </c>
      <c r="F124" s="79">
        <v>97658</v>
      </c>
      <c r="G124" s="85">
        <f t="shared" si="15"/>
        <v>157164</v>
      </c>
      <c r="H124" s="85"/>
      <c r="I124" s="85"/>
      <c r="J124" s="85">
        <v>91.978360215053755</v>
      </c>
      <c r="K124" s="85">
        <v>150.94986559139784</v>
      </c>
      <c r="L124" s="85">
        <f t="shared" si="16"/>
        <v>242.92822580645159</v>
      </c>
    </row>
    <row r="125" spans="1:12" s="90" customFormat="1">
      <c r="A125" s="89"/>
      <c r="B125" s="89" t="s">
        <v>147</v>
      </c>
      <c r="C125" s="79"/>
      <c r="D125" s="79"/>
      <c r="E125" s="79">
        <v>473227</v>
      </c>
      <c r="F125" s="79">
        <v>62718</v>
      </c>
      <c r="G125" s="85">
        <f t="shared" si="15"/>
        <v>535945</v>
      </c>
      <c r="H125" s="85"/>
      <c r="I125" s="85"/>
      <c r="J125" s="85">
        <v>731.46646505376327</v>
      </c>
      <c r="K125" s="85">
        <v>96.943145161290317</v>
      </c>
      <c r="L125" s="85">
        <f t="shared" si="16"/>
        <v>828.40961021505359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444868</v>
      </c>
      <c r="F126" s="95">
        <v>46402</v>
      </c>
      <c r="G126" s="41">
        <f t="shared" si="15"/>
        <v>491270</v>
      </c>
      <c r="H126" s="51" t="s">
        <v>203</v>
      </c>
      <c r="I126" s="51" t="s">
        <v>203</v>
      </c>
      <c r="J126" s="32">
        <v>687.63198924731182</v>
      </c>
      <c r="K126" s="32">
        <v>71.72352150537634</v>
      </c>
      <c r="L126" s="32">
        <f>H126+I126+J126+K126</f>
        <v>759.35551075268813</v>
      </c>
    </row>
    <row r="127" spans="1:12" s="90" customFormat="1" ht="30">
      <c r="A127" s="89"/>
      <c r="B127" s="93" t="s">
        <v>148</v>
      </c>
      <c r="C127" s="79"/>
      <c r="D127" s="79"/>
      <c r="E127" s="79">
        <v>444868</v>
      </c>
      <c r="F127" s="79">
        <v>46402</v>
      </c>
      <c r="G127" s="85">
        <f t="shared" si="15"/>
        <v>491270</v>
      </c>
      <c r="H127" s="85"/>
      <c r="I127" s="85"/>
      <c r="J127" s="85">
        <v>687.63198924731182</v>
      </c>
      <c r="K127" s="85">
        <v>71.72352150537634</v>
      </c>
      <c r="L127" s="85">
        <f>SUM(H127:K127)</f>
        <v>759.35551075268813</v>
      </c>
    </row>
    <row r="128" spans="1:12" s="90" customFormat="1">
      <c r="A128" s="83">
        <v>40</v>
      </c>
      <c r="B128" s="84" t="s">
        <v>47</v>
      </c>
      <c r="C128" s="41">
        <v>120932</v>
      </c>
      <c r="D128" s="41">
        <v>0</v>
      </c>
      <c r="E128" s="41">
        <v>3067747</v>
      </c>
      <c r="F128" s="41">
        <v>2156551</v>
      </c>
      <c r="G128" s="41">
        <f t="shared" si="15"/>
        <v>5345230</v>
      </c>
      <c r="H128" s="32">
        <v>186.92446236559138</v>
      </c>
      <c r="I128" s="32" t="s">
        <v>203</v>
      </c>
      <c r="J128" s="32">
        <v>4741.8132392473108</v>
      </c>
      <c r="K128" s="32">
        <v>3333.3785618279567</v>
      </c>
      <c r="L128" s="32">
        <f>H128+I128+J128+K128</f>
        <v>8262.1162634408593</v>
      </c>
    </row>
    <row r="129" spans="1:12" s="90" customFormat="1">
      <c r="A129" s="89"/>
      <c r="B129" s="89" t="s">
        <v>149</v>
      </c>
      <c r="C129" s="79">
        <v>120932</v>
      </c>
      <c r="D129" s="79">
        <v>0</v>
      </c>
      <c r="E129" s="79">
        <v>3067747</v>
      </c>
      <c r="F129" s="79">
        <v>2156551</v>
      </c>
      <c r="G129" s="85">
        <f>C129+D129+E129+F129</f>
        <v>5345230</v>
      </c>
      <c r="H129" s="85">
        <v>186.92446236559138</v>
      </c>
      <c r="I129" s="85"/>
      <c r="J129" s="85">
        <v>4741.8132392473108</v>
      </c>
      <c r="K129" s="85">
        <v>3333.3785618279567</v>
      </c>
      <c r="L129" s="85">
        <f>H129+I129+J129+K129</f>
        <v>8262.1162634408593</v>
      </c>
    </row>
    <row r="130" spans="1:12" s="90" customFormat="1">
      <c r="A130" s="83">
        <v>41</v>
      </c>
      <c r="B130" s="84" t="s">
        <v>48</v>
      </c>
      <c r="C130" s="41">
        <v>598800</v>
      </c>
      <c r="D130" s="41">
        <v>0</v>
      </c>
      <c r="E130" s="41">
        <v>6923329</v>
      </c>
      <c r="F130" s="41">
        <v>2485719</v>
      </c>
      <c r="G130" s="41">
        <f>SUM(C130:F130)</f>
        <v>10007848</v>
      </c>
      <c r="H130" s="32">
        <v>925.5645161290322</v>
      </c>
      <c r="I130" s="32" t="s">
        <v>203</v>
      </c>
      <c r="J130" s="32">
        <v>10701.382190860213</v>
      </c>
      <c r="K130" s="32">
        <v>3842.1731854838704</v>
      </c>
      <c r="L130" s="32">
        <f>H130+I130+J130+K130</f>
        <v>15469.119892473116</v>
      </c>
    </row>
    <row r="131" spans="1:12" s="90" customFormat="1">
      <c r="A131" s="89"/>
      <c r="B131" s="89" t="s">
        <v>150</v>
      </c>
      <c r="C131" s="79">
        <v>598800</v>
      </c>
      <c r="D131" s="79"/>
      <c r="E131" s="79">
        <v>2838564.8899999997</v>
      </c>
      <c r="F131" s="79">
        <v>820287.27</v>
      </c>
      <c r="G131" s="85">
        <f>SUM(C131:F131)</f>
        <v>4257652.16</v>
      </c>
      <c r="H131" s="85">
        <v>925.5645161290322</v>
      </c>
      <c r="I131" s="85"/>
      <c r="J131" s="85">
        <v>4387.5666982526873</v>
      </c>
      <c r="K131" s="85">
        <v>1267.9171512096773</v>
      </c>
      <c r="L131" s="85">
        <f>SUM(H131:K131)</f>
        <v>6581.0483655913968</v>
      </c>
    </row>
    <row r="132" spans="1:12" s="90" customFormat="1">
      <c r="A132" s="89"/>
      <c r="B132" s="89" t="s">
        <v>151</v>
      </c>
      <c r="C132" s="79"/>
      <c r="D132" s="79"/>
      <c r="E132" s="79">
        <v>4084764.11</v>
      </c>
      <c r="F132" s="79">
        <v>1665431.7300000002</v>
      </c>
      <c r="G132" s="85">
        <f>SUM(C132:F132)</f>
        <v>5750195.8399999999</v>
      </c>
      <c r="H132" s="85"/>
      <c r="I132" s="85"/>
      <c r="J132" s="85">
        <v>6313.8154926075267</v>
      </c>
      <c r="K132" s="85">
        <v>2574.256034274194</v>
      </c>
      <c r="L132" s="85">
        <f>SUM(H132:K132)</f>
        <v>8888.0715268817203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594404</v>
      </c>
      <c r="F133" s="41">
        <v>410268</v>
      </c>
      <c r="G133" s="41">
        <f>SUM(C133:F133)</f>
        <v>1004672</v>
      </c>
      <c r="H133" s="32" t="s">
        <v>203</v>
      </c>
      <c r="I133" s="32" t="s">
        <v>203</v>
      </c>
      <c r="J133" s="32">
        <v>918.76962365591385</v>
      </c>
      <c r="K133" s="32">
        <v>634.15080645161277</v>
      </c>
      <c r="L133" s="32">
        <f>H133+I133+J133+K133</f>
        <v>1552.9204301075265</v>
      </c>
    </row>
    <row r="134" spans="1:12" s="90" customFormat="1">
      <c r="A134" s="89"/>
      <c r="B134" s="89" t="s">
        <v>152</v>
      </c>
      <c r="C134" s="79"/>
      <c r="D134" s="79"/>
      <c r="E134" s="79">
        <v>594404</v>
      </c>
      <c r="F134" s="79">
        <v>410268</v>
      </c>
      <c r="G134" s="85">
        <f>F134+E134</f>
        <v>1004672</v>
      </c>
      <c r="H134" s="85"/>
      <c r="I134" s="85"/>
      <c r="J134" s="85">
        <v>918.76962365591385</v>
      </c>
      <c r="K134" s="85">
        <v>634.15080645161277</v>
      </c>
      <c r="L134" s="85">
        <f>H134+I134+J134+K134</f>
        <v>1552.9204301075265</v>
      </c>
    </row>
    <row r="135" spans="1:12" s="90" customFormat="1">
      <c r="A135" s="83">
        <v>43</v>
      </c>
      <c r="B135" s="84" t="s">
        <v>50</v>
      </c>
      <c r="C135" s="96">
        <v>286105</v>
      </c>
      <c r="D135" s="41"/>
      <c r="E135" s="96">
        <v>2803902</v>
      </c>
      <c r="F135" s="96">
        <v>2100102</v>
      </c>
      <c r="G135" s="41">
        <f>SUM(C135:F135)</f>
        <v>5190109</v>
      </c>
      <c r="H135" s="32">
        <v>442.23219086021504</v>
      </c>
      <c r="I135" s="32" t="s">
        <v>203</v>
      </c>
      <c r="J135" s="32">
        <v>4333.9883064516125</v>
      </c>
      <c r="K135" s="32">
        <v>3246.1254032258062</v>
      </c>
      <c r="L135" s="32">
        <f>H135+I135+J135+K135</f>
        <v>8022.3459005376335</v>
      </c>
    </row>
    <row r="136" spans="1:12" s="90" customFormat="1">
      <c r="A136" s="89"/>
      <c r="B136" s="89" t="s">
        <v>153</v>
      </c>
      <c r="C136" s="79">
        <v>286105</v>
      </c>
      <c r="D136" s="79"/>
      <c r="E136" s="79">
        <v>250669</v>
      </c>
      <c r="F136" s="79">
        <v>356177</v>
      </c>
      <c r="G136" s="85">
        <f t="shared" ref="G136:G141" si="17">SUM(C136:F136)</f>
        <v>892951</v>
      </c>
      <c r="H136" s="85">
        <v>442.23219086021504</v>
      </c>
      <c r="I136" s="85"/>
      <c r="J136" s="85">
        <v>387.45880376344087</v>
      </c>
      <c r="K136" s="85">
        <v>550.54240591397843</v>
      </c>
      <c r="L136" s="85">
        <f t="shared" ref="L136:L141" si="18">SUM(H136:K136)</f>
        <v>1380.2334005376342</v>
      </c>
    </row>
    <row r="137" spans="1:12" s="90" customFormat="1">
      <c r="A137" s="89"/>
      <c r="B137" s="89" t="s">
        <v>154</v>
      </c>
      <c r="C137" s="79"/>
      <c r="D137" s="79"/>
      <c r="E137" s="79">
        <v>1206799</v>
      </c>
      <c r="F137" s="79">
        <v>999019</v>
      </c>
      <c r="G137" s="85">
        <f t="shared" si="17"/>
        <v>2205818</v>
      </c>
      <c r="H137" s="85"/>
      <c r="I137" s="85"/>
      <c r="J137" s="85">
        <v>1865.3479166666666</v>
      </c>
      <c r="K137" s="85">
        <v>1544.1825940860215</v>
      </c>
      <c r="L137" s="85">
        <f t="shared" si="18"/>
        <v>3409.5305107526883</v>
      </c>
    </row>
    <row r="138" spans="1:12" s="90" customFormat="1">
      <c r="A138" s="89"/>
      <c r="B138" s="89" t="s">
        <v>155</v>
      </c>
      <c r="C138" s="79"/>
      <c r="D138" s="79"/>
      <c r="E138" s="79">
        <v>607045</v>
      </c>
      <c r="F138" s="79"/>
      <c r="G138" s="85">
        <f t="shared" si="17"/>
        <v>607045</v>
      </c>
      <c r="H138" s="85"/>
      <c r="I138" s="85"/>
      <c r="J138" s="85">
        <v>938.30880376344078</v>
      </c>
      <c r="K138" s="85"/>
      <c r="L138" s="85">
        <f t="shared" si="18"/>
        <v>938.30880376344078</v>
      </c>
    </row>
    <row r="139" spans="1:12" s="90" customFormat="1">
      <c r="A139" s="89"/>
      <c r="B139" s="89" t="s">
        <v>199</v>
      </c>
      <c r="C139" s="79"/>
      <c r="D139" s="79"/>
      <c r="E139" s="79">
        <v>404603</v>
      </c>
      <c r="F139" s="79">
        <v>636121</v>
      </c>
      <c r="G139" s="85">
        <f t="shared" si="17"/>
        <v>1040724</v>
      </c>
      <c r="H139" s="85"/>
      <c r="I139" s="85"/>
      <c r="J139" s="85">
        <v>625.39442204301076</v>
      </c>
      <c r="K139" s="85">
        <v>983.2515456989247</v>
      </c>
      <c r="L139" s="85">
        <f t="shared" si="18"/>
        <v>1608.6459677419355</v>
      </c>
    </row>
    <row r="140" spans="1:12" s="90" customFormat="1">
      <c r="A140" s="89"/>
      <c r="B140" s="89" t="s">
        <v>200</v>
      </c>
      <c r="C140" s="79"/>
      <c r="D140" s="79"/>
      <c r="E140" s="79">
        <v>58321</v>
      </c>
      <c r="F140" s="79">
        <v>108785</v>
      </c>
      <c r="G140" s="85">
        <f t="shared" si="17"/>
        <v>167106</v>
      </c>
      <c r="H140" s="85"/>
      <c r="I140" s="85"/>
      <c r="J140" s="85">
        <v>90.146706989247306</v>
      </c>
      <c r="K140" s="85">
        <v>168.1488575268817</v>
      </c>
      <c r="L140" s="85">
        <f t="shared" si="18"/>
        <v>258.29556451612899</v>
      </c>
    </row>
    <row r="141" spans="1:12" s="90" customFormat="1">
      <c r="A141" s="89"/>
      <c r="B141" s="89" t="s">
        <v>201</v>
      </c>
      <c r="C141" s="79"/>
      <c r="D141" s="79"/>
      <c r="E141" s="79">
        <v>276465</v>
      </c>
      <c r="F141" s="79"/>
      <c r="G141" s="85">
        <f t="shared" si="17"/>
        <v>276465</v>
      </c>
      <c r="H141" s="85"/>
      <c r="I141" s="85"/>
      <c r="J141" s="85">
        <v>427.33165322580641</v>
      </c>
      <c r="K141" s="85"/>
      <c r="L141" s="85">
        <f t="shared" si="18"/>
        <v>427.33165322580641</v>
      </c>
    </row>
    <row r="142" spans="1:12" s="90" customFormat="1">
      <c r="A142" s="83">
        <v>44</v>
      </c>
      <c r="B142" s="84" t="s">
        <v>51</v>
      </c>
      <c r="C142" s="41">
        <v>906630</v>
      </c>
      <c r="D142" s="41">
        <v>133384</v>
      </c>
      <c r="E142" s="96">
        <v>3305437</v>
      </c>
      <c r="F142" s="41">
        <v>845895</v>
      </c>
      <c r="G142" s="41">
        <f>SUM(C142:F142)</f>
        <v>5191346</v>
      </c>
      <c r="H142" s="32">
        <v>1401.377016129032</v>
      </c>
      <c r="I142" s="32">
        <v>206.17150537634407</v>
      </c>
      <c r="J142" s="32">
        <v>5109.2104166666668</v>
      </c>
      <c r="K142" s="32">
        <v>1307.4989919354837</v>
      </c>
      <c r="L142" s="32">
        <f>H142+I142+J142+K142</f>
        <v>8024.2579301075266</v>
      </c>
    </row>
    <row r="143" spans="1:12" s="90" customFormat="1">
      <c r="A143" s="89"/>
      <c r="B143" s="89" t="s">
        <v>156</v>
      </c>
      <c r="C143" s="79">
        <v>906630</v>
      </c>
      <c r="D143" s="79">
        <v>133384</v>
      </c>
      <c r="E143" s="79">
        <v>1944531</v>
      </c>
      <c r="F143" s="79">
        <v>657160</v>
      </c>
      <c r="G143" s="85">
        <f>C143+D143+E143+F143</f>
        <v>3641705</v>
      </c>
      <c r="H143" s="85">
        <v>1401.377016129032</v>
      </c>
      <c r="I143" s="85">
        <v>206.17150537634407</v>
      </c>
      <c r="J143" s="85">
        <v>3005.6594758064512</v>
      </c>
      <c r="K143" s="85">
        <v>1015.771505376344</v>
      </c>
      <c r="L143" s="85">
        <f>H143+I143+J143+K143</f>
        <v>5628.9795026881711</v>
      </c>
    </row>
    <row r="144" spans="1:12" s="90" customFormat="1">
      <c r="A144" s="89"/>
      <c r="B144" s="89" t="s">
        <v>157</v>
      </c>
      <c r="C144" s="79"/>
      <c r="D144" s="79"/>
      <c r="E144" s="79">
        <v>1328007</v>
      </c>
      <c r="F144" s="79">
        <v>176703</v>
      </c>
      <c r="G144" s="85">
        <f>C144+D144+E144+F144</f>
        <v>1504710</v>
      </c>
      <c r="H144" s="85"/>
      <c r="I144" s="85"/>
      <c r="J144" s="85">
        <v>2052.6989919354837</v>
      </c>
      <c r="K144" s="85">
        <v>273.12963709677416</v>
      </c>
      <c r="L144" s="85">
        <f>H144+I144+J144+K144</f>
        <v>2325.828629032258</v>
      </c>
    </row>
    <row r="145" spans="1:12" s="90" customFormat="1">
      <c r="A145" s="89"/>
      <c r="B145" s="89" t="s">
        <v>197</v>
      </c>
      <c r="C145" s="79"/>
      <c r="D145" s="79"/>
      <c r="E145" s="79">
        <v>32899</v>
      </c>
      <c r="F145" s="79">
        <v>12032</v>
      </c>
      <c r="G145" s="85">
        <f>C145+D145+E145+F145</f>
        <v>44931</v>
      </c>
      <c r="H145" s="85"/>
      <c r="I145" s="85"/>
      <c r="J145" s="85">
        <v>50.851948924731175</v>
      </c>
      <c r="K145" s="85">
        <v>18.597849462365591</v>
      </c>
      <c r="L145" s="85">
        <f>H145+I145+J145+K145</f>
        <v>69.449798387096763</v>
      </c>
    </row>
    <row r="146" spans="1:12" s="90" customFormat="1">
      <c r="A146" s="83">
        <v>45</v>
      </c>
      <c r="B146" s="84" t="s">
        <v>52</v>
      </c>
      <c r="C146" s="41">
        <v>196154</v>
      </c>
      <c r="D146" s="41">
        <v>9633</v>
      </c>
      <c r="E146" s="53">
        <v>3135837</v>
      </c>
      <c r="F146" s="51">
        <v>2718741</v>
      </c>
      <c r="G146" s="41">
        <f>SUM(C146:F146)</f>
        <v>6060365</v>
      </c>
      <c r="H146" s="32">
        <v>303.19502688172037</v>
      </c>
      <c r="I146" s="32">
        <v>14.889717741935483</v>
      </c>
      <c r="J146" s="32">
        <v>4847.0598790322583</v>
      </c>
      <c r="K146" s="32">
        <v>4202.35504032258</v>
      </c>
      <c r="L146" s="32">
        <f>H146+I146+J146+K146</f>
        <v>9367.4996639784949</v>
      </c>
    </row>
    <row r="147" spans="1:12" s="90" customFormat="1">
      <c r="A147" s="89"/>
      <c r="B147" s="89" t="s">
        <v>158</v>
      </c>
      <c r="C147" s="79">
        <v>196154</v>
      </c>
      <c r="D147" s="79">
        <v>9633</v>
      </c>
      <c r="E147" s="79">
        <v>3135837</v>
      </c>
      <c r="F147" s="79">
        <v>2718741</v>
      </c>
      <c r="G147" s="79">
        <f>G146</f>
        <v>6060365</v>
      </c>
      <c r="H147" s="85"/>
      <c r="I147" s="85">
        <v>14.889717741935483</v>
      </c>
      <c r="J147" s="85">
        <v>4847.0598790322583</v>
      </c>
      <c r="K147" s="85">
        <v>4202.35504032258</v>
      </c>
      <c r="L147" s="85">
        <f t="shared" ref="L147:L158" si="19">H147+I147+J147+K147</f>
        <v>9064.304637096775</v>
      </c>
    </row>
    <row r="148" spans="1:12" s="90" customFormat="1">
      <c r="A148" s="83">
        <v>46</v>
      </c>
      <c r="B148" s="84" t="s">
        <v>53</v>
      </c>
      <c r="C148" s="41">
        <v>14184</v>
      </c>
      <c r="D148" s="41">
        <v>0</v>
      </c>
      <c r="E148" s="96">
        <v>1060498</v>
      </c>
      <c r="F148" s="41">
        <v>630119</v>
      </c>
      <c r="G148" s="41">
        <f t="shared" ref="G148:G159" si="20">SUM(C148:F148)</f>
        <v>1704801</v>
      </c>
      <c r="H148" s="32">
        <v>21.924193548387098</v>
      </c>
      <c r="I148" s="32" t="s">
        <v>203</v>
      </c>
      <c r="J148" s="32">
        <v>1639.2106182795699</v>
      </c>
      <c r="K148" s="32">
        <v>973.974260752688</v>
      </c>
      <c r="L148" s="32">
        <f t="shared" si="19"/>
        <v>2635.1090725806453</v>
      </c>
    </row>
    <row r="149" spans="1:12" s="90" customFormat="1">
      <c r="A149" s="89"/>
      <c r="B149" s="89" t="s">
        <v>159</v>
      </c>
      <c r="C149" s="79">
        <v>14184</v>
      </c>
      <c r="D149" s="79"/>
      <c r="E149" s="79">
        <v>1060498</v>
      </c>
      <c r="F149" s="79">
        <v>630119</v>
      </c>
      <c r="G149" s="85">
        <f t="shared" si="20"/>
        <v>1704801</v>
      </c>
      <c r="H149" s="85">
        <v>21.924193548387098</v>
      </c>
      <c r="I149" s="85"/>
      <c r="J149" s="85">
        <v>1639.2106182795699</v>
      </c>
      <c r="K149" s="85">
        <v>973.974260752688</v>
      </c>
      <c r="L149" s="85">
        <f t="shared" si="19"/>
        <v>2635.1090725806453</v>
      </c>
    </row>
    <row r="150" spans="1:12" s="90" customFormat="1">
      <c r="A150" s="83">
        <v>47</v>
      </c>
      <c r="B150" s="84" t="s">
        <v>54</v>
      </c>
      <c r="C150" s="41">
        <v>71616</v>
      </c>
      <c r="D150" s="41">
        <v>0</v>
      </c>
      <c r="E150" s="41">
        <v>2297432</v>
      </c>
      <c r="F150" s="41">
        <v>803999</v>
      </c>
      <c r="G150" s="41">
        <f t="shared" si="20"/>
        <v>3173047</v>
      </c>
      <c r="H150" s="32">
        <v>110.69677419354839</v>
      </c>
      <c r="I150" s="32" t="s">
        <v>203</v>
      </c>
      <c r="J150" s="32">
        <v>3551.1381720430104</v>
      </c>
      <c r="K150" s="32">
        <v>1242.740389784946</v>
      </c>
      <c r="L150" s="32">
        <f t="shared" si="19"/>
        <v>4904.5753360215049</v>
      </c>
    </row>
    <row r="151" spans="1:12" s="90" customFormat="1">
      <c r="A151" s="89"/>
      <c r="B151" s="89" t="s">
        <v>160</v>
      </c>
      <c r="C151" s="79">
        <v>71616</v>
      </c>
      <c r="D151" s="79"/>
      <c r="E151" s="79">
        <v>149333.08000000002</v>
      </c>
      <c r="F151" s="79">
        <v>95675.880999999994</v>
      </c>
      <c r="G151" s="85">
        <f t="shared" si="20"/>
        <v>316624.96100000001</v>
      </c>
      <c r="H151" s="85">
        <v>110.69677419354839</v>
      </c>
      <c r="I151" s="85"/>
      <c r="J151" s="85">
        <v>230.82398118279571</v>
      </c>
      <c r="K151" s="85">
        <v>147.88610638440861</v>
      </c>
      <c r="L151" s="85">
        <f t="shared" si="19"/>
        <v>489.40686176075269</v>
      </c>
    </row>
    <row r="152" spans="1:12" s="90" customFormat="1">
      <c r="A152" s="89"/>
      <c r="B152" s="89" t="s">
        <v>163</v>
      </c>
      <c r="C152" s="79"/>
      <c r="D152" s="79"/>
      <c r="E152" s="79">
        <v>59733.231999999996</v>
      </c>
      <c r="F152" s="79"/>
      <c r="G152" s="85">
        <f t="shared" si="20"/>
        <v>59733.231999999996</v>
      </c>
      <c r="H152" s="85"/>
      <c r="I152" s="85"/>
      <c r="J152" s="85">
        <v>92.329592473118268</v>
      </c>
      <c r="K152" s="85"/>
      <c r="L152" s="85">
        <f t="shared" si="19"/>
        <v>92.329592473118268</v>
      </c>
    </row>
    <row r="153" spans="1:12" s="90" customFormat="1">
      <c r="A153" s="89"/>
      <c r="B153" s="89" t="s">
        <v>164</v>
      </c>
      <c r="C153" s="79"/>
      <c r="D153" s="79"/>
      <c r="E153" s="79">
        <v>183794.56</v>
      </c>
      <c r="F153" s="79">
        <v>33767.957999999999</v>
      </c>
      <c r="G153" s="85">
        <f t="shared" si="20"/>
        <v>217562.51799999998</v>
      </c>
      <c r="H153" s="85"/>
      <c r="I153" s="85"/>
      <c r="J153" s="85">
        <v>284.09105376344081</v>
      </c>
      <c r="K153" s="85">
        <v>52.19509637096774</v>
      </c>
      <c r="L153" s="85">
        <f t="shared" si="19"/>
        <v>336.28615013440856</v>
      </c>
    </row>
    <row r="154" spans="1:12" s="90" customFormat="1">
      <c r="A154" s="89"/>
      <c r="B154" s="89" t="s">
        <v>161</v>
      </c>
      <c r="C154" s="79"/>
      <c r="D154" s="79"/>
      <c r="E154" s="79">
        <v>771937.152</v>
      </c>
      <c r="F154" s="79">
        <v>177683.77900000001</v>
      </c>
      <c r="G154" s="85">
        <f t="shared" si="20"/>
        <v>949620.93099999998</v>
      </c>
      <c r="H154" s="85"/>
      <c r="I154" s="85"/>
      <c r="J154" s="85">
        <v>1193.1824258064514</v>
      </c>
      <c r="K154" s="85">
        <v>274.64562614247313</v>
      </c>
      <c r="L154" s="85">
        <f t="shared" si="19"/>
        <v>1467.8280519489244</v>
      </c>
    </row>
    <row r="155" spans="1:12" s="90" customFormat="1">
      <c r="A155" s="89"/>
      <c r="B155" s="89" t="s">
        <v>167</v>
      </c>
      <c r="C155" s="79"/>
      <c r="D155" s="79"/>
      <c r="E155" s="79">
        <v>808696.06399999978</v>
      </c>
      <c r="F155" s="79">
        <v>326423.59399999998</v>
      </c>
      <c r="G155" s="85">
        <f t="shared" si="20"/>
        <v>1135119.6579999998</v>
      </c>
      <c r="H155" s="85"/>
      <c r="I155" s="85"/>
      <c r="J155" s="85">
        <v>1250.0006365591394</v>
      </c>
      <c r="K155" s="85">
        <v>504.55259825268809</v>
      </c>
      <c r="L155" s="85">
        <f t="shared" si="19"/>
        <v>1754.5532348118275</v>
      </c>
    </row>
    <row r="156" spans="1:12" s="90" customFormat="1">
      <c r="A156" s="89"/>
      <c r="B156" s="89" t="s">
        <v>166</v>
      </c>
      <c r="C156" s="79"/>
      <c r="D156" s="79"/>
      <c r="E156" s="79">
        <v>128656.192</v>
      </c>
      <c r="F156" s="79">
        <v>60299.924999999996</v>
      </c>
      <c r="G156" s="85">
        <f t="shared" si="20"/>
        <v>188956.117</v>
      </c>
      <c r="H156" s="85"/>
      <c r="I156" s="85"/>
      <c r="J156" s="85">
        <v>198.86373763440858</v>
      </c>
      <c r="K156" s="85">
        <v>93.205529233870962</v>
      </c>
      <c r="L156" s="85">
        <f t="shared" si="19"/>
        <v>292.06926686827956</v>
      </c>
    </row>
    <row r="157" spans="1:12" s="90" customFormat="1">
      <c r="A157" s="89"/>
      <c r="B157" s="89" t="s">
        <v>162</v>
      </c>
      <c r="C157" s="79"/>
      <c r="D157" s="79"/>
      <c r="E157" s="79">
        <v>117169.03199999999</v>
      </c>
      <c r="F157" s="79">
        <v>39395.951000000001</v>
      </c>
      <c r="G157" s="85">
        <f t="shared" si="20"/>
        <v>156564.98300000001</v>
      </c>
      <c r="H157" s="85"/>
      <c r="I157" s="85"/>
      <c r="J157" s="85">
        <v>181.10804677419353</v>
      </c>
      <c r="K157" s="85">
        <v>60.894279099462366</v>
      </c>
      <c r="L157" s="85">
        <f t="shared" si="19"/>
        <v>242.00232587365588</v>
      </c>
    </row>
    <row r="158" spans="1:12" s="90" customFormat="1">
      <c r="A158" s="89"/>
      <c r="B158" s="89" t="s">
        <v>165</v>
      </c>
      <c r="C158" s="79"/>
      <c r="D158" s="79"/>
      <c r="E158" s="79">
        <v>78112.688000000009</v>
      </c>
      <c r="F158" s="79">
        <v>70751.911999999997</v>
      </c>
      <c r="G158" s="85">
        <f t="shared" si="20"/>
        <v>148864.6</v>
      </c>
      <c r="H158" s="85"/>
      <c r="I158" s="85"/>
      <c r="J158" s="85">
        <v>120.73869784946237</v>
      </c>
      <c r="K158" s="85">
        <v>109.36115430107526</v>
      </c>
      <c r="L158" s="85">
        <f t="shared" si="19"/>
        <v>230.09985215053763</v>
      </c>
    </row>
    <row r="159" spans="1:12" s="90" customFormat="1">
      <c r="A159" s="83">
        <v>48</v>
      </c>
      <c r="B159" s="84" t="s">
        <v>55</v>
      </c>
      <c r="C159" s="41">
        <v>291264</v>
      </c>
      <c r="D159" s="41">
        <v>0</v>
      </c>
      <c r="E159" s="96">
        <v>1154144</v>
      </c>
      <c r="F159" s="41">
        <v>394904</v>
      </c>
      <c r="G159" s="41">
        <f t="shared" si="20"/>
        <v>1840312</v>
      </c>
      <c r="H159" s="32">
        <v>450.20645161290321</v>
      </c>
      <c r="I159" s="32" t="s">
        <v>203</v>
      </c>
      <c r="J159" s="32">
        <v>1783.959139784946</v>
      </c>
      <c r="K159" s="32">
        <v>610.40268817204287</v>
      </c>
      <c r="L159" s="32">
        <f>H159+I159+J159+K159</f>
        <v>2844.5682795698922</v>
      </c>
    </row>
    <row r="160" spans="1:12" s="90" customFormat="1">
      <c r="A160" s="89"/>
      <c r="B160" s="89" t="s">
        <v>168</v>
      </c>
      <c r="C160" s="79">
        <v>291264</v>
      </c>
      <c r="D160" s="79">
        <v>0</v>
      </c>
      <c r="E160" s="79">
        <v>1154144</v>
      </c>
      <c r="F160" s="79">
        <v>394904</v>
      </c>
      <c r="G160" s="85">
        <f>G159*100%</f>
        <v>1840312</v>
      </c>
      <c r="H160" s="85">
        <v>450.20645161290321</v>
      </c>
      <c r="I160" s="85"/>
      <c r="J160" s="85">
        <v>1783.959139784946</v>
      </c>
      <c r="K160" s="85">
        <v>610.40268817204287</v>
      </c>
      <c r="L160" s="85">
        <f>SUM(H160:K160)</f>
        <v>2844.5682795698922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8544</v>
      </c>
      <c r="E161" s="96">
        <v>1365637</v>
      </c>
      <c r="F161" s="41">
        <v>861640</v>
      </c>
      <c r="G161" s="41">
        <f>SUM(C161:F161)</f>
        <v>2235821</v>
      </c>
      <c r="H161" s="32" t="s">
        <v>203</v>
      </c>
      <c r="I161" s="32">
        <v>13.206451612903225</v>
      </c>
      <c r="J161" s="32">
        <v>2110.863642473118</v>
      </c>
      <c r="K161" s="32">
        <v>1331.836021505376</v>
      </c>
      <c r="L161" s="32">
        <f t="shared" ref="L161:L200" si="21">SUM(H161:K161)</f>
        <v>3455.9061155913969</v>
      </c>
    </row>
    <row r="162" spans="1:12" s="90" customFormat="1">
      <c r="A162" s="89"/>
      <c r="B162" s="89" t="s">
        <v>169</v>
      </c>
      <c r="C162" s="79"/>
      <c r="D162" s="79">
        <v>8544</v>
      </c>
      <c r="E162" s="79">
        <v>1365637</v>
      </c>
      <c r="F162" s="79">
        <v>861640</v>
      </c>
      <c r="G162" s="85">
        <f>G161*100%</f>
        <v>2235821</v>
      </c>
      <c r="H162" s="85"/>
      <c r="I162" s="85">
        <v>13.206451612903225</v>
      </c>
      <c r="J162" s="85">
        <v>2110.863642473118</v>
      </c>
      <c r="K162" s="85">
        <v>1331.836021505376</v>
      </c>
      <c r="L162" s="85">
        <f t="shared" si="21"/>
        <v>3455.9061155913969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118256</v>
      </c>
      <c r="F163" s="41">
        <v>186080</v>
      </c>
      <c r="G163" s="41">
        <f>SUM(C163:F163)</f>
        <v>304336</v>
      </c>
      <c r="H163" s="32" t="s">
        <v>203</v>
      </c>
      <c r="I163" s="32" t="s">
        <v>203</v>
      </c>
      <c r="J163" s="32">
        <v>182.78817204301072</v>
      </c>
      <c r="K163" s="32">
        <v>287.62365591397844</v>
      </c>
      <c r="L163" s="32">
        <f t="shared" si="21"/>
        <v>470.41182795698916</v>
      </c>
    </row>
    <row r="164" spans="1:12" s="90" customFormat="1">
      <c r="A164" s="89"/>
      <c r="B164" s="89" t="s">
        <v>170</v>
      </c>
      <c r="C164" s="79"/>
      <c r="D164" s="79"/>
      <c r="E164" s="79">
        <v>118256</v>
      </c>
      <c r="F164" s="79">
        <v>186080</v>
      </c>
      <c r="G164" s="85">
        <f>G163</f>
        <v>304336</v>
      </c>
      <c r="H164" s="85"/>
      <c r="I164" s="85"/>
      <c r="J164" s="85">
        <v>182.78817204301072</v>
      </c>
      <c r="K164" s="85">
        <v>287.62365591397844</v>
      </c>
      <c r="L164" s="85">
        <f t="shared" si="21"/>
        <v>470.41182795698916</v>
      </c>
    </row>
    <row r="165" spans="1:12" s="90" customFormat="1">
      <c r="A165" s="83">
        <v>51</v>
      </c>
      <c r="B165" s="84" t="s">
        <v>58</v>
      </c>
      <c r="C165" s="41">
        <v>10694</v>
      </c>
      <c r="D165" s="41">
        <v>0</v>
      </c>
      <c r="E165" s="96">
        <v>3609181</v>
      </c>
      <c r="F165" s="41">
        <v>569980</v>
      </c>
      <c r="G165" s="41">
        <f>SUM(C165:F165)</f>
        <v>4189855</v>
      </c>
      <c r="H165" s="32">
        <v>16.529704301075267</v>
      </c>
      <c r="I165" s="32" t="s">
        <v>203</v>
      </c>
      <c r="J165" s="32">
        <v>5578.7071908602147</v>
      </c>
      <c r="K165" s="32">
        <v>881.01747311827955</v>
      </c>
      <c r="L165" s="32">
        <f t="shared" si="21"/>
        <v>6476.2543682795695</v>
      </c>
    </row>
    <row r="166" spans="1:12" s="90" customFormat="1">
      <c r="A166" s="89"/>
      <c r="B166" s="89" t="s">
        <v>171</v>
      </c>
      <c r="C166" s="79">
        <v>10694</v>
      </c>
      <c r="D166" s="79">
        <v>0</v>
      </c>
      <c r="E166" s="79">
        <v>3609181</v>
      </c>
      <c r="F166" s="79">
        <v>569980</v>
      </c>
      <c r="G166" s="85">
        <f>G165*100%</f>
        <v>4189855</v>
      </c>
      <c r="H166" s="85">
        <v>16.529704301075267</v>
      </c>
      <c r="I166" s="85"/>
      <c r="J166" s="85">
        <v>5578.7071908602147</v>
      </c>
      <c r="K166" s="85">
        <v>881.01747311827955</v>
      </c>
      <c r="L166" s="85">
        <f t="shared" si="21"/>
        <v>6476.2543682795695</v>
      </c>
    </row>
    <row r="167" spans="1:12" s="90" customFormat="1">
      <c r="A167" s="83">
        <v>52</v>
      </c>
      <c r="B167" s="84" t="s">
        <v>59</v>
      </c>
      <c r="C167" s="41">
        <v>796817</v>
      </c>
      <c r="D167" s="41">
        <v>0</v>
      </c>
      <c r="E167" s="41">
        <v>1073793</v>
      </c>
      <c r="F167" s="41">
        <v>1690840</v>
      </c>
      <c r="G167" s="41">
        <f t="shared" ref="G167:G196" si="22">SUM(C167:F167)</f>
        <v>3561450</v>
      </c>
      <c r="H167" s="32">
        <v>1231.6391801075267</v>
      </c>
      <c r="I167" s="32" t="s">
        <v>203</v>
      </c>
      <c r="J167" s="32">
        <v>1659.7606854838709</v>
      </c>
      <c r="K167" s="32">
        <v>2613.5295698924729</v>
      </c>
      <c r="L167" s="32">
        <f t="shared" si="21"/>
        <v>5504.9294354838703</v>
      </c>
    </row>
    <row r="168" spans="1:12" s="90" customFormat="1">
      <c r="A168" s="89"/>
      <c r="B168" s="89" t="s">
        <v>172</v>
      </c>
      <c r="C168" s="79">
        <v>796817</v>
      </c>
      <c r="D168" s="79"/>
      <c r="E168" s="79">
        <v>902738</v>
      </c>
      <c r="F168" s="79">
        <v>1497361</v>
      </c>
      <c r="G168" s="85">
        <f>SUM(C168:F168)</f>
        <v>3196916</v>
      </c>
      <c r="H168" s="85">
        <v>1231.6391801075267</v>
      </c>
      <c r="I168" s="85"/>
      <c r="J168" s="85">
        <v>1395.3611559139783</v>
      </c>
      <c r="K168" s="85">
        <v>2314.4692876344084</v>
      </c>
      <c r="L168" s="85">
        <f t="shared" si="21"/>
        <v>4941.4696236559139</v>
      </c>
    </row>
    <row r="169" spans="1:12" s="90" customFormat="1">
      <c r="A169" s="89"/>
      <c r="B169" s="89" t="s">
        <v>173</v>
      </c>
      <c r="C169" s="79"/>
      <c r="D169" s="79"/>
      <c r="E169" s="79">
        <v>171055</v>
      </c>
      <c r="F169" s="79">
        <v>152693</v>
      </c>
      <c r="G169" s="85">
        <f t="shared" si="22"/>
        <v>323748</v>
      </c>
      <c r="H169" s="85"/>
      <c r="I169" s="85"/>
      <c r="J169" s="85">
        <v>264.39952956989242</v>
      </c>
      <c r="K169" s="85">
        <v>236.01740591397845</v>
      </c>
      <c r="L169" s="85">
        <f t="shared" si="21"/>
        <v>500.41693548387087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40786</v>
      </c>
      <c r="G170" s="85">
        <f t="shared" si="22"/>
        <v>40786</v>
      </c>
      <c r="H170" s="85"/>
      <c r="I170" s="85"/>
      <c r="J170" s="85"/>
      <c r="K170" s="85">
        <v>63.042876344086018</v>
      </c>
      <c r="L170" s="85">
        <f t="shared" si="21"/>
        <v>63.042876344086018</v>
      </c>
    </row>
    <row r="171" spans="1:12" s="90" customFormat="1">
      <c r="A171" s="83">
        <v>53</v>
      </c>
      <c r="B171" s="84" t="s">
        <v>60</v>
      </c>
      <c r="C171" s="41">
        <v>607805</v>
      </c>
      <c r="D171" s="41"/>
      <c r="E171" s="41">
        <v>1593360</v>
      </c>
      <c r="F171" s="41">
        <v>1131364</v>
      </c>
      <c r="G171" s="41">
        <f t="shared" si="22"/>
        <v>3332529</v>
      </c>
      <c r="H171" s="32">
        <v>939.48353494623655</v>
      </c>
      <c r="I171" s="32" t="s">
        <v>203</v>
      </c>
      <c r="J171" s="32">
        <v>2462.8548387096771</v>
      </c>
      <c r="K171" s="32">
        <v>1748.7481182795698</v>
      </c>
      <c r="L171" s="32">
        <f t="shared" si="21"/>
        <v>5151.0864919354835</v>
      </c>
    </row>
    <row r="172" spans="1:12" s="90" customFormat="1">
      <c r="A172" s="89"/>
      <c r="B172" s="89" t="s">
        <v>184</v>
      </c>
      <c r="C172" s="79">
        <v>607805</v>
      </c>
      <c r="D172" s="79"/>
      <c r="E172" s="79">
        <v>1593360</v>
      </c>
      <c r="F172" s="79">
        <v>1131364</v>
      </c>
      <c r="G172" s="85">
        <f t="shared" si="22"/>
        <v>3332529</v>
      </c>
      <c r="H172" s="85">
        <v>939.48353494623655</v>
      </c>
      <c r="I172" s="85"/>
      <c r="J172" s="85">
        <v>2462.8548387096771</v>
      </c>
      <c r="K172" s="85">
        <v>1748.7481182795698</v>
      </c>
      <c r="L172" s="85">
        <f t="shared" si="21"/>
        <v>5151.0864919354835</v>
      </c>
    </row>
    <row r="173" spans="1:12" s="90" customFormat="1">
      <c r="A173" s="83">
        <v>54</v>
      </c>
      <c r="B173" s="84" t="s">
        <v>61</v>
      </c>
      <c r="C173" s="41">
        <v>130166</v>
      </c>
      <c r="D173" s="41">
        <v>0</v>
      </c>
      <c r="E173" s="41">
        <v>1520139</v>
      </c>
      <c r="F173" s="41">
        <v>780566</v>
      </c>
      <c r="G173" s="41">
        <f t="shared" si="22"/>
        <v>2430871</v>
      </c>
      <c r="H173" s="32">
        <v>201.19744623655913</v>
      </c>
      <c r="I173" s="32" t="s">
        <v>203</v>
      </c>
      <c r="J173" s="32">
        <v>2349.6772177419352</v>
      </c>
      <c r="K173" s="32">
        <v>1206.5200268817205</v>
      </c>
      <c r="L173" s="32">
        <f t="shared" si="21"/>
        <v>3757.3946908602147</v>
      </c>
    </row>
    <row r="174" spans="1:12" s="90" customFormat="1">
      <c r="A174" s="89"/>
      <c r="B174" s="89" t="s">
        <v>185</v>
      </c>
      <c r="C174" s="79"/>
      <c r="D174" s="79"/>
      <c r="E174" s="79">
        <v>215553</v>
      </c>
      <c r="F174" s="79">
        <v>117814</v>
      </c>
      <c r="G174" s="85">
        <f t="shared" si="22"/>
        <v>333367</v>
      </c>
      <c r="H174" s="85"/>
      <c r="I174" s="85"/>
      <c r="J174" s="85">
        <v>333.18004032258062</v>
      </c>
      <c r="K174" s="85">
        <v>182.10497311827956</v>
      </c>
      <c r="L174" s="85">
        <f t="shared" si="21"/>
        <v>515.28501344086021</v>
      </c>
    </row>
    <row r="175" spans="1:12" s="90" customFormat="1">
      <c r="A175" s="89"/>
      <c r="B175" s="89" t="s">
        <v>186</v>
      </c>
      <c r="C175" s="79"/>
      <c r="D175" s="79"/>
      <c r="E175" s="79">
        <v>122607</v>
      </c>
      <c r="F175" s="79">
        <v>126700</v>
      </c>
      <c r="G175" s="85">
        <f t="shared" si="22"/>
        <v>249307</v>
      </c>
      <c r="H175" s="85"/>
      <c r="I175" s="85"/>
      <c r="J175" s="85">
        <v>189.51350806451609</v>
      </c>
      <c r="K175" s="85">
        <v>195.84005376344084</v>
      </c>
      <c r="L175" s="85">
        <f t="shared" si="21"/>
        <v>385.35356182795692</v>
      </c>
    </row>
    <row r="176" spans="1:12" s="90" customFormat="1">
      <c r="A176" s="89"/>
      <c r="B176" s="89" t="s">
        <v>187</v>
      </c>
      <c r="C176" s="79"/>
      <c r="D176" s="79"/>
      <c r="E176" s="79">
        <v>8120</v>
      </c>
      <c r="F176" s="79">
        <v>8493</v>
      </c>
      <c r="G176" s="85">
        <f t="shared" si="22"/>
        <v>16613</v>
      </c>
      <c r="H176" s="85"/>
      <c r="I176" s="85"/>
      <c r="J176" s="85">
        <v>12.551075268817204</v>
      </c>
      <c r="K176" s="85">
        <v>13.127620967741935</v>
      </c>
      <c r="L176" s="85">
        <f t="shared" si="21"/>
        <v>25.678696236559141</v>
      </c>
    </row>
    <row r="177" spans="1:12" s="90" customFormat="1">
      <c r="A177" s="89"/>
      <c r="B177" s="89" t="s">
        <v>188</v>
      </c>
      <c r="C177" s="79"/>
      <c r="D177" s="79"/>
      <c r="E177" s="79">
        <v>32781</v>
      </c>
      <c r="F177" s="79">
        <v>2155</v>
      </c>
      <c r="G177" s="85">
        <f t="shared" si="22"/>
        <v>34936</v>
      </c>
      <c r="H177" s="85"/>
      <c r="I177" s="85"/>
      <c r="J177" s="85">
        <v>50.669556451612898</v>
      </c>
      <c r="K177" s="85">
        <v>3.3309811827956985</v>
      </c>
      <c r="L177" s="85">
        <f t="shared" si="21"/>
        <v>54.000537634408595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2"/>
        <v>0</v>
      </c>
      <c r="H178" s="85"/>
      <c r="I178" s="85"/>
      <c r="J178" s="85"/>
      <c r="K178" s="85"/>
      <c r="L178" s="85">
        <f t="shared" si="21"/>
        <v>0</v>
      </c>
    </row>
    <row r="179" spans="1:12" s="90" customFormat="1">
      <c r="A179" s="89"/>
      <c r="B179" s="89" t="s">
        <v>190</v>
      </c>
      <c r="C179" s="79"/>
      <c r="D179" s="79"/>
      <c r="E179" s="79">
        <v>322248</v>
      </c>
      <c r="F179" s="79">
        <v>16616</v>
      </c>
      <c r="G179" s="85">
        <f t="shared" si="22"/>
        <v>338864</v>
      </c>
      <c r="H179" s="85"/>
      <c r="I179" s="85"/>
      <c r="J179" s="85">
        <v>498.09838709677416</v>
      </c>
      <c r="K179" s="85"/>
      <c r="L179" s="85">
        <f t="shared" si="21"/>
        <v>498.09838709677416</v>
      </c>
    </row>
    <row r="180" spans="1:12" s="90" customFormat="1">
      <c r="A180" s="89"/>
      <c r="B180" s="89" t="s">
        <v>191</v>
      </c>
      <c r="C180" s="79">
        <v>130166</v>
      </c>
      <c r="D180" s="79"/>
      <c r="E180" s="79">
        <v>75316</v>
      </c>
      <c r="F180" s="79">
        <v>11524</v>
      </c>
      <c r="G180" s="85">
        <f t="shared" si="22"/>
        <v>217006</v>
      </c>
      <c r="H180" s="85">
        <v>201.19744623655913</v>
      </c>
      <c r="I180" s="85"/>
      <c r="J180" s="85">
        <v>116.41586021505375</v>
      </c>
      <c r="K180" s="85">
        <v>17.812634408602147</v>
      </c>
      <c r="L180" s="85">
        <f t="shared" si="21"/>
        <v>335.42594086021501</v>
      </c>
    </row>
    <row r="181" spans="1:12" s="90" customFormat="1">
      <c r="A181" s="89"/>
      <c r="B181" s="89" t="s">
        <v>192</v>
      </c>
      <c r="C181" s="79"/>
      <c r="D181" s="79"/>
      <c r="E181" s="79">
        <v>530038</v>
      </c>
      <c r="F181" s="79">
        <v>483824</v>
      </c>
      <c r="G181" s="85">
        <f t="shared" si="22"/>
        <v>1013862</v>
      </c>
      <c r="H181" s="85"/>
      <c r="I181" s="85"/>
      <c r="J181" s="85">
        <v>819.27916666666658</v>
      </c>
      <c r="K181" s="85">
        <v>747.8462365591397</v>
      </c>
      <c r="L181" s="85">
        <f t="shared" si="21"/>
        <v>1567.1254032258062</v>
      </c>
    </row>
    <row r="182" spans="1:12" s="90" customFormat="1">
      <c r="A182" s="89"/>
      <c r="B182" s="89" t="s">
        <v>198</v>
      </c>
      <c r="C182" s="79"/>
      <c r="D182" s="79"/>
      <c r="E182" s="79">
        <v>213476</v>
      </c>
      <c r="F182" s="79">
        <v>13440</v>
      </c>
      <c r="G182" s="85">
        <f t="shared" si="22"/>
        <v>226916</v>
      </c>
      <c r="H182" s="85"/>
      <c r="I182" s="85"/>
      <c r="J182" s="85">
        <v>329.96962365591395</v>
      </c>
      <c r="K182" s="85"/>
      <c r="L182" s="85">
        <f t="shared" si="21"/>
        <v>329.96962365591395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53611</v>
      </c>
      <c r="E183" s="55">
        <v>2487290</v>
      </c>
      <c r="F183" s="55">
        <v>645936</v>
      </c>
      <c r="G183" s="55">
        <f t="shared" si="22"/>
        <v>3186837</v>
      </c>
      <c r="H183" s="26" t="s">
        <v>203</v>
      </c>
      <c r="I183" s="26">
        <v>82.866465053763434</v>
      </c>
      <c r="J183" s="26">
        <v>3844.6014784946233</v>
      </c>
      <c r="K183" s="26">
        <v>998.42258064516125</v>
      </c>
      <c r="L183" s="26">
        <f t="shared" si="21"/>
        <v>4925.8905241935481</v>
      </c>
    </row>
    <row r="184" spans="1:12" s="90" customFormat="1">
      <c r="A184" s="89"/>
      <c r="B184" s="89" t="s">
        <v>175</v>
      </c>
      <c r="C184" s="79"/>
      <c r="D184" s="79"/>
      <c r="E184" s="79">
        <v>743617</v>
      </c>
      <c r="F184" s="79">
        <v>290149</v>
      </c>
      <c r="G184" s="85">
        <f t="shared" si="22"/>
        <v>1033766</v>
      </c>
      <c r="H184" s="85"/>
      <c r="I184" s="85"/>
      <c r="J184" s="85">
        <v>1149.4079973118278</v>
      </c>
      <c r="K184" s="85">
        <v>448.48299731182794</v>
      </c>
      <c r="L184" s="85">
        <f t="shared" si="21"/>
        <v>1597.8909946236558</v>
      </c>
    </row>
    <row r="185" spans="1:12" s="90" customFormat="1">
      <c r="A185" s="89"/>
      <c r="B185" s="89" t="s">
        <v>176</v>
      </c>
      <c r="C185" s="79"/>
      <c r="D185" s="79"/>
      <c r="E185" s="79">
        <v>588189</v>
      </c>
      <c r="F185" s="79">
        <v>40918</v>
      </c>
      <c r="G185" s="85">
        <f t="shared" si="22"/>
        <v>629107</v>
      </c>
      <c r="H185" s="85"/>
      <c r="I185" s="85"/>
      <c r="J185" s="85">
        <v>909.16310483870961</v>
      </c>
      <c r="K185" s="85">
        <v>63.246908602150533</v>
      </c>
      <c r="L185" s="85">
        <f t="shared" si="21"/>
        <v>972.4100134408601</v>
      </c>
    </row>
    <row r="186" spans="1:12" s="90" customFormat="1">
      <c r="A186" s="89"/>
      <c r="B186" s="89" t="s">
        <v>177</v>
      </c>
      <c r="C186" s="79"/>
      <c r="D186" s="79">
        <v>53611</v>
      </c>
      <c r="E186" s="79">
        <v>344878</v>
      </c>
      <c r="F186" s="79">
        <v>131484</v>
      </c>
      <c r="G186" s="85">
        <f t="shared" si="22"/>
        <v>529973</v>
      </c>
      <c r="H186" s="85"/>
      <c r="I186" s="85">
        <v>82.866465053763434</v>
      </c>
      <c r="J186" s="85">
        <v>533.07755376344085</v>
      </c>
      <c r="K186" s="85">
        <v>203.23467741935482</v>
      </c>
      <c r="L186" s="85">
        <f t="shared" si="21"/>
        <v>819.17869623655918</v>
      </c>
    </row>
    <row r="187" spans="1:12" s="90" customFormat="1">
      <c r="A187" s="89"/>
      <c r="B187" s="89" t="s">
        <v>179</v>
      </c>
      <c r="C187" s="79"/>
      <c r="D187" s="79"/>
      <c r="E187" s="79">
        <v>190919</v>
      </c>
      <c r="F187" s="79">
        <v>24985</v>
      </c>
      <c r="G187" s="85">
        <f t="shared" si="22"/>
        <v>215904</v>
      </c>
      <c r="H187" s="85"/>
      <c r="I187" s="85"/>
      <c r="J187" s="85">
        <v>295.10329301075268</v>
      </c>
      <c r="K187" s="85">
        <v>38.619287634408593</v>
      </c>
      <c r="L187" s="85">
        <f t="shared" si="21"/>
        <v>333.72258064516126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9991</v>
      </c>
      <c r="G188" s="85">
        <f t="shared" si="22"/>
        <v>9991</v>
      </c>
      <c r="H188" s="85"/>
      <c r="I188" s="85"/>
      <c r="J188" s="85"/>
      <c r="K188" s="85">
        <v>15.443077956989248</v>
      </c>
      <c r="L188" s="85">
        <f t="shared" si="21"/>
        <v>15.443077956989248</v>
      </c>
    </row>
    <row r="189" spans="1:12" s="90" customFormat="1" ht="30">
      <c r="A189" s="89"/>
      <c r="B189" s="93" t="s">
        <v>180</v>
      </c>
      <c r="C189" s="79"/>
      <c r="D189" s="79"/>
      <c r="E189" s="79">
        <v>114201</v>
      </c>
      <c r="F189" s="79"/>
      <c r="G189" s="85">
        <f t="shared" si="22"/>
        <v>114201</v>
      </c>
      <c r="H189" s="85"/>
      <c r="I189" s="85"/>
      <c r="J189" s="85">
        <v>176.52036290322579</v>
      </c>
      <c r="K189" s="85"/>
      <c r="L189" s="85">
        <f t="shared" si="21"/>
        <v>176.52036290322579</v>
      </c>
    </row>
    <row r="190" spans="1:12" s="90" customFormat="1">
      <c r="A190" s="89"/>
      <c r="B190" s="89" t="s">
        <v>181</v>
      </c>
      <c r="C190" s="79"/>
      <c r="D190" s="79"/>
      <c r="E190" s="79">
        <v>470259</v>
      </c>
      <c r="F190" s="79">
        <v>138381</v>
      </c>
      <c r="G190" s="85">
        <f t="shared" si="22"/>
        <v>608640</v>
      </c>
      <c r="H190" s="85"/>
      <c r="I190" s="85"/>
      <c r="J190" s="85">
        <v>726.87883064516132</v>
      </c>
      <c r="K190" s="85">
        <v>213.89536290322579</v>
      </c>
      <c r="L190" s="85">
        <f t="shared" si="21"/>
        <v>940.77419354838707</v>
      </c>
    </row>
    <row r="191" spans="1:12" s="90" customFormat="1">
      <c r="A191" s="89"/>
      <c r="B191" s="89" t="s">
        <v>182</v>
      </c>
      <c r="C191" s="79"/>
      <c r="D191" s="79"/>
      <c r="E191" s="79">
        <v>12618</v>
      </c>
      <c r="F191" s="79"/>
      <c r="G191" s="85">
        <f t="shared" si="22"/>
        <v>12618</v>
      </c>
      <c r="H191" s="85"/>
      <c r="I191" s="85"/>
      <c r="J191" s="85">
        <v>19.503629032258065</v>
      </c>
      <c r="K191" s="85"/>
      <c r="L191" s="85">
        <f t="shared" si="21"/>
        <v>19.503629032258065</v>
      </c>
    </row>
    <row r="192" spans="1:12" s="90" customFormat="1">
      <c r="A192" s="89"/>
      <c r="B192" s="89" t="s">
        <v>183</v>
      </c>
      <c r="C192" s="79"/>
      <c r="D192" s="79"/>
      <c r="E192" s="79">
        <v>22609</v>
      </c>
      <c r="F192" s="79">
        <v>10028</v>
      </c>
      <c r="G192" s="85">
        <f t="shared" si="22"/>
        <v>32637</v>
      </c>
      <c r="H192" s="85"/>
      <c r="I192" s="85"/>
      <c r="J192" s="85">
        <v>34.946706989247311</v>
      </c>
      <c r="K192" s="85">
        <v>15.500268817204299</v>
      </c>
      <c r="L192" s="85">
        <f t="shared" si="21"/>
        <v>50.446975806451611</v>
      </c>
    </row>
    <row r="193" spans="1:12" s="90" customFormat="1">
      <c r="A193" s="38">
        <v>56</v>
      </c>
      <c r="B193" s="27" t="s">
        <v>63</v>
      </c>
      <c r="C193" s="28">
        <v>96793</v>
      </c>
      <c r="D193" s="28">
        <v>957</v>
      </c>
      <c r="E193" s="28">
        <v>2501142</v>
      </c>
      <c r="F193" s="28">
        <v>2050825</v>
      </c>
      <c r="G193" s="28">
        <f t="shared" si="22"/>
        <v>4649717</v>
      </c>
      <c r="H193" s="29">
        <v>149.61283602150536</v>
      </c>
      <c r="I193" s="29">
        <v>1.4792338709677419</v>
      </c>
      <c r="J193" s="29">
        <v>3866.0124999999998</v>
      </c>
      <c r="K193" s="29">
        <v>3169.957997311828</v>
      </c>
      <c r="L193" s="29">
        <f t="shared" si="21"/>
        <v>7187.0625672043006</v>
      </c>
    </row>
    <row r="194" spans="1:12">
      <c r="A194" s="40"/>
      <c r="B194" s="14" t="s">
        <v>193</v>
      </c>
      <c r="C194" s="15"/>
      <c r="D194" s="15">
        <v>957</v>
      </c>
      <c r="E194" s="15">
        <v>1728117</v>
      </c>
      <c r="F194" s="15">
        <v>1365966</v>
      </c>
      <c r="G194" s="15">
        <f t="shared" si="22"/>
        <v>3095040</v>
      </c>
      <c r="H194" s="16"/>
      <c r="I194" s="16">
        <v>1.4792338709677419</v>
      </c>
      <c r="J194" s="16">
        <v>2671.1485887096769</v>
      </c>
      <c r="K194" s="16">
        <v>2111.3721774193546</v>
      </c>
      <c r="L194" s="16">
        <f t="shared" si="21"/>
        <v>4783.9999999999991</v>
      </c>
    </row>
    <row r="195" spans="1:12">
      <c r="A195" s="40"/>
      <c r="B195" s="14" t="s">
        <v>194</v>
      </c>
      <c r="C195" s="15">
        <v>96793</v>
      </c>
      <c r="D195" s="15"/>
      <c r="E195" s="15">
        <v>773025</v>
      </c>
      <c r="F195" s="15">
        <v>684859</v>
      </c>
      <c r="G195" s="15">
        <f t="shared" si="22"/>
        <v>1554677</v>
      </c>
      <c r="H195" s="16">
        <v>149.61283602150536</v>
      </c>
      <c r="I195" s="16"/>
      <c r="J195" s="16">
        <v>1194.8639112903227</v>
      </c>
      <c r="K195" s="16">
        <v>1058.585819892473</v>
      </c>
      <c r="L195" s="16">
        <f t="shared" si="21"/>
        <v>2403.0625672043011</v>
      </c>
    </row>
    <row r="196" spans="1:12">
      <c r="A196" s="56">
        <v>57</v>
      </c>
      <c r="B196" s="57" t="s">
        <v>64</v>
      </c>
      <c r="C196" s="58">
        <v>326791</v>
      </c>
      <c r="D196" s="58">
        <v>0</v>
      </c>
      <c r="E196" s="58">
        <v>575294</v>
      </c>
      <c r="F196" s="58">
        <v>549648</v>
      </c>
      <c r="G196" s="58">
        <f t="shared" si="22"/>
        <v>1451733</v>
      </c>
      <c r="H196" s="43">
        <v>505.12049731182793</v>
      </c>
      <c r="I196" s="43" t="s">
        <v>203</v>
      </c>
      <c r="J196" s="43">
        <v>889.23131720430104</v>
      </c>
      <c r="K196" s="43">
        <v>849.59032258064508</v>
      </c>
      <c r="L196" s="43">
        <f t="shared" si="21"/>
        <v>2243.9421370967739</v>
      </c>
    </row>
    <row r="197" spans="1:12">
      <c r="A197" s="39"/>
      <c r="B197" s="13" t="s">
        <v>195</v>
      </c>
      <c r="C197" s="8">
        <v>326791</v>
      </c>
      <c r="D197" s="8"/>
      <c r="E197" s="8">
        <v>63282.340000000004</v>
      </c>
      <c r="F197" s="8">
        <v>65957.759999999995</v>
      </c>
      <c r="G197" s="8">
        <f>SUM(C197:F197)</f>
        <v>456031.10000000003</v>
      </c>
      <c r="H197" s="9">
        <v>505.12049731182793</v>
      </c>
      <c r="I197" s="9"/>
      <c r="J197" s="9">
        <v>97.81544489247311</v>
      </c>
      <c r="K197" s="9">
        <v>101.9508387096774</v>
      </c>
      <c r="L197" s="9">
        <f t="shared" si="21"/>
        <v>704.88678091397844</v>
      </c>
    </row>
    <row r="198" spans="1:12">
      <c r="A198" s="64"/>
      <c r="B198" s="13" t="s">
        <v>202</v>
      </c>
      <c r="C198" s="65"/>
      <c r="D198" s="65"/>
      <c r="E198" s="65">
        <v>512011.66000000003</v>
      </c>
      <c r="F198" s="65">
        <v>483690.23999999999</v>
      </c>
      <c r="G198" s="8">
        <f>SUM(C198:F198)</f>
        <v>995701.9</v>
      </c>
      <c r="H198" s="66"/>
      <c r="I198" s="66"/>
      <c r="J198" s="66">
        <v>791.41587231182791</v>
      </c>
      <c r="K198" s="66">
        <v>747.63948387096764</v>
      </c>
      <c r="L198" s="9">
        <f t="shared" si="21"/>
        <v>1539.0553561827955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1756469</v>
      </c>
      <c r="F199" s="19">
        <v>1131446</v>
      </c>
      <c r="G199" s="19">
        <f>SUM(C199:F199)</f>
        <v>2887915</v>
      </c>
      <c r="H199" s="20" t="s">
        <v>203</v>
      </c>
      <c r="I199" s="20" t="s">
        <v>203</v>
      </c>
      <c r="J199" s="20">
        <v>2714.9722446236556</v>
      </c>
      <c r="K199" s="20">
        <v>1748.8748655913978</v>
      </c>
      <c r="L199" s="20">
        <f t="shared" si="21"/>
        <v>4463.8471102150534</v>
      </c>
    </row>
    <row r="200" spans="1:12">
      <c r="A200" s="34"/>
      <c r="B200" s="21" t="s">
        <v>196</v>
      </c>
      <c r="C200" s="22"/>
      <c r="D200" s="22">
        <v>0</v>
      </c>
      <c r="E200" s="22">
        <v>1756469</v>
      </c>
      <c r="F200" s="22">
        <v>1131446</v>
      </c>
      <c r="G200" s="22">
        <f>SUM(C200:F200)</f>
        <v>2887915</v>
      </c>
      <c r="H200" s="23"/>
      <c r="I200" s="23" t="s">
        <v>203</v>
      </c>
      <c r="J200" s="23">
        <v>2714.9722446236556</v>
      </c>
      <c r="K200" s="23">
        <v>1748.8748655913978</v>
      </c>
      <c r="L200" s="23">
        <f t="shared" si="21"/>
        <v>4463.8471102150534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16404480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4843241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105586959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51848205</v>
      </c>
      <c r="G201" s="61">
        <f>C201+D201+E201+F201</f>
        <v>178682885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25356.387096774186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7486.1924059139765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163205.64899193542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80141.714717741896</v>
      </c>
      <c r="L201" s="62">
        <f>H201+I201+J201+K201</f>
        <v>276189.9432123655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6" spans="1:12">
      <c r="C206" s="72"/>
      <c r="D206" s="72"/>
      <c r="E206" s="72"/>
      <c r="F206" s="72"/>
      <c r="G206" s="72"/>
    </row>
    <row r="207" spans="1:12">
      <c r="C207" s="72"/>
      <c r="D207" s="72"/>
      <c r="E207" s="72"/>
      <c r="F207" s="72"/>
      <c r="G207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="90" zoomScaleNormal="90" workbookViewId="0">
      <pane xSplit="1" ySplit="6" topLeftCell="B183" activePane="bottomRight" state="frozen"/>
      <selection pane="topRight" activeCell="I1" sqref="I1"/>
      <selection pane="bottomLeft" activeCell="A29" sqref="A29"/>
      <selection pane="bottomRight" activeCell="P11" sqref="P11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232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48" t="s">
        <v>9</v>
      </c>
      <c r="H6" s="148" t="s">
        <v>5</v>
      </c>
      <c r="I6" s="148" t="s">
        <v>6</v>
      </c>
      <c r="J6" s="148" t="s">
        <v>7</v>
      </c>
      <c r="K6" s="148" t="s">
        <v>8</v>
      </c>
      <c r="L6" s="148" t="s">
        <v>9</v>
      </c>
    </row>
    <row r="7" spans="1:13" s="76" customFormat="1">
      <c r="A7" s="73">
        <v>1</v>
      </c>
      <c r="B7" s="74" t="s">
        <v>10</v>
      </c>
      <c r="C7" s="75">
        <v>512936</v>
      </c>
      <c r="D7" s="75">
        <v>173377.76</v>
      </c>
      <c r="E7" s="75">
        <v>1589457</v>
      </c>
      <c r="F7" s="75">
        <v>426788</v>
      </c>
      <c r="G7" s="75">
        <v>2702558.76</v>
      </c>
      <c r="H7" s="20">
        <v>792.84462365591389</v>
      </c>
      <c r="I7" s="20">
        <v>267.98981720430106</v>
      </c>
      <c r="J7" s="20">
        <v>2456.8219758064511</v>
      </c>
      <c r="K7" s="20">
        <v>659.68575268817199</v>
      </c>
      <c r="L7" s="20">
        <f>H7+I7+J7+K7</f>
        <v>4177.342169354838</v>
      </c>
    </row>
    <row r="8" spans="1:13" s="76" customFormat="1">
      <c r="A8" s="77"/>
      <c r="B8" s="78" t="s">
        <v>70</v>
      </c>
      <c r="C8" s="79">
        <v>512936</v>
      </c>
      <c r="D8" s="79">
        <v>173377.76</v>
      </c>
      <c r="E8" s="79">
        <v>1589457</v>
      </c>
      <c r="F8" s="79">
        <v>426788</v>
      </c>
      <c r="G8" s="79">
        <v>2702558.76</v>
      </c>
      <c r="H8" s="79">
        <v>792.84462365591389</v>
      </c>
      <c r="I8" s="79"/>
      <c r="J8" s="79">
        <v>2456.8219758064511</v>
      </c>
      <c r="K8" s="79">
        <v>659.68575268817199</v>
      </c>
      <c r="L8" s="79">
        <f t="shared" ref="L8" si="0">L7</f>
        <v>4177.342169354838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274249</v>
      </c>
      <c r="F9" s="55">
        <v>534773</v>
      </c>
      <c r="G9" s="55">
        <v>809022</v>
      </c>
      <c r="H9" s="26" t="s">
        <v>203</v>
      </c>
      <c r="I9" s="26" t="s">
        <v>203</v>
      </c>
      <c r="J9" s="26">
        <v>423.90638440860215</v>
      </c>
      <c r="K9" s="26">
        <v>826.5980510752687</v>
      </c>
      <c r="L9" s="26">
        <f t="shared" ref="L9:L30" si="1">H9+I9+J9+K9</f>
        <v>1250.5044354838708</v>
      </c>
    </row>
    <row r="10" spans="1:13" s="76" customFormat="1">
      <c r="A10" s="78"/>
      <c r="B10" s="78" t="s">
        <v>71</v>
      </c>
      <c r="C10" s="79"/>
      <c r="D10" s="79"/>
      <c r="E10" s="79">
        <v>15083.695</v>
      </c>
      <c r="F10" s="79">
        <v>267386.5</v>
      </c>
      <c r="G10" s="79">
        <v>282470.19500000001</v>
      </c>
      <c r="H10" s="79"/>
      <c r="I10" s="79"/>
      <c r="J10" s="79">
        <v>23.314851142473117</v>
      </c>
      <c r="K10" s="79">
        <v>413.29902553763435</v>
      </c>
      <c r="L10" s="79">
        <f t="shared" si="1"/>
        <v>436.61387668010747</v>
      </c>
    </row>
    <row r="11" spans="1:13" s="76" customFormat="1">
      <c r="A11" s="78"/>
      <c r="B11" s="78" t="s">
        <v>72</v>
      </c>
      <c r="C11" s="79"/>
      <c r="D11" s="79"/>
      <c r="E11" s="79">
        <v>159064.41999999998</v>
      </c>
      <c r="F11" s="79">
        <v>262038.77</v>
      </c>
      <c r="G11" s="79">
        <v>421103.18999999994</v>
      </c>
      <c r="H11" s="79"/>
      <c r="I11" s="79"/>
      <c r="J11" s="79">
        <v>245.86570295698922</v>
      </c>
      <c r="K11" s="79">
        <v>405.03304502688167</v>
      </c>
      <c r="L11" s="79">
        <f t="shared" si="1"/>
        <v>650.89874798387086</v>
      </c>
    </row>
    <row r="12" spans="1:13" s="76" customFormat="1">
      <c r="A12" s="78"/>
      <c r="B12" s="78" t="s">
        <v>73</v>
      </c>
      <c r="C12" s="79"/>
      <c r="D12" s="79"/>
      <c r="E12" s="79">
        <v>30167.39</v>
      </c>
      <c r="F12" s="79">
        <v>5347.7300000000005</v>
      </c>
      <c r="G12" s="79">
        <v>35515.120000000003</v>
      </c>
      <c r="H12" s="79"/>
      <c r="I12" s="79"/>
      <c r="J12" s="79">
        <v>46.629702284946234</v>
      </c>
      <c r="K12" s="79">
        <v>8.2659805107526889</v>
      </c>
      <c r="L12" s="79">
        <f t="shared" si="1"/>
        <v>54.895682795698924</v>
      </c>
    </row>
    <row r="13" spans="1:13" s="76" customFormat="1">
      <c r="A13" s="82"/>
      <c r="B13" s="82" t="s">
        <v>113</v>
      </c>
      <c r="C13" s="79"/>
      <c r="D13" s="79"/>
      <c r="E13" s="79">
        <v>69933.494999999995</v>
      </c>
      <c r="F13" s="79"/>
      <c r="G13" s="79">
        <v>69933.494999999995</v>
      </c>
      <c r="H13" s="79"/>
      <c r="I13" s="79"/>
      <c r="J13" s="79">
        <v>108.09612802419353</v>
      </c>
      <c r="K13" s="79"/>
      <c r="L13" s="79">
        <f t="shared" si="1"/>
        <v>108.09612802419353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1095855</v>
      </c>
      <c r="F14" s="41">
        <v>1156609</v>
      </c>
      <c r="G14" s="41">
        <v>2252464</v>
      </c>
      <c r="H14" s="32" t="s">
        <v>203</v>
      </c>
      <c r="I14" s="32" t="s">
        <v>203</v>
      </c>
      <c r="J14" s="32">
        <v>1693.8618951612902</v>
      </c>
      <c r="K14" s="32">
        <v>1787.7692876344086</v>
      </c>
      <c r="L14" s="32">
        <f t="shared" si="1"/>
        <v>3481.6311827956988</v>
      </c>
    </row>
    <row r="15" spans="1:13" s="76" customFormat="1">
      <c r="A15" s="78"/>
      <c r="B15" s="78" t="s">
        <v>74</v>
      </c>
      <c r="C15" s="79"/>
      <c r="D15" s="79"/>
      <c r="E15" s="79">
        <v>1095855</v>
      </c>
      <c r="F15" s="79">
        <v>1156609</v>
      </c>
      <c r="G15" s="79">
        <v>2252464</v>
      </c>
      <c r="H15" s="79"/>
      <c r="I15" s="79"/>
      <c r="J15" s="79">
        <v>1693.8618951612902</v>
      </c>
      <c r="K15" s="79">
        <v>1787.7692876344086</v>
      </c>
      <c r="L15" s="79">
        <f t="shared" si="1"/>
        <v>3481.6311827956988</v>
      </c>
    </row>
    <row r="16" spans="1:13" s="76" customFormat="1">
      <c r="A16" s="83">
        <v>4</v>
      </c>
      <c r="B16" s="84" t="s">
        <v>13</v>
      </c>
      <c r="C16" s="41">
        <v>249391</v>
      </c>
      <c r="D16" s="41">
        <v>0</v>
      </c>
      <c r="E16" s="41">
        <v>1171087</v>
      </c>
      <c r="F16" s="41">
        <v>558804</v>
      </c>
      <c r="G16" s="41">
        <v>1979282</v>
      </c>
      <c r="H16" s="32">
        <v>385.48340053763434</v>
      </c>
      <c r="I16" s="32" t="s">
        <v>203</v>
      </c>
      <c r="J16" s="32">
        <v>1810.1479166666666</v>
      </c>
      <c r="K16" s="32">
        <v>863.74274193548388</v>
      </c>
      <c r="L16" s="32">
        <f t="shared" si="1"/>
        <v>3059.374059139785</v>
      </c>
    </row>
    <row r="17" spans="1:12" s="76" customFormat="1">
      <c r="A17" s="78"/>
      <c r="B17" s="78" t="s">
        <v>80</v>
      </c>
      <c r="C17" s="79">
        <v>249391</v>
      </c>
      <c r="D17" s="79"/>
      <c r="E17" s="79">
        <v>119486</v>
      </c>
      <c r="F17" s="79">
        <v>91116</v>
      </c>
      <c r="G17" s="79">
        <v>459993</v>
      </c>
      <c r="H17" s="79">
        <v>385.48340053763434</v>
      </c>
      <c r="I17" s="79"/>
      <c r="J17" s="79">
        <v>184.68938172043008</v>
      </c>
      <c r="K17" s="79">
        <v>140.83790322580643</v>
      </c>
      <c r="L17" s="79">
        <f t="shared" si="1"/>
        <v>711.01068548387093</v>
      </c>
    </row>
    <row r="18" spans="1:12" s="76" customFormat="1">
      <c r="A18" s="78"/>
      <c r="B18" s="78" t="s">
        <v>81</v>
      </c>
      <c r="C18" s="79"/>
      <c r="D18" s="79"/>
      <c r="E18" s="79">
        <v>1051601</v>
      </c>
      <c r="F18" s="79">
        <v>467688</v>
      </c>
      <c r="G18" s="79">
        <v>1519289</v>
      </c>
      <c r="H18" s="79"/>
      <c r="I18" s="79"/>
      <c r="J18" s="79">
        <v>1625.4585349462363</v>
      </c>
      <c r="K18" s="79">
        <v>722.90483870967739</v>
      </c>
      <c r="L18" s="79">
        <f t="shared" si="1"/>
        <v>2348.3633736559136</v>
      </c>
    </row>
    <row r="19" spans="1:12" s="76" customFormat="1">
      <c r="A19" s="83">
        <v>5</v>
      </c>
      <c r="B19" s="84" t="s">
        <v>14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32" t="s">
        <v>203</v>
      </c>
      <c r="I19" s="32" t="s">
        <v>203</v>
      </c>
      <c r="J19" s="32" t="s">
        <v>203</v>
      </c>
      <c r="K19" s="32" t="s">
        <v>203</v>
      </c>
      <c r="L19" s="32">
        <f t="shared" si="1"/>
        <v>0</v>
      </c>
    </row>
    <row r="20" spans="1:12" s="76" customFormat="1">
      <c r="A20" s="78"/>
      <c r="B20" s="78" t="s">
        <v>78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 t="s">
        <v>203</v>
      </c>
      <c r="I20" s="79" t="s">
        <v>203</v>
      </c>
      <c r="J20" s="79" t="s">
        <v>203</v>
      </c>
      <c r="K20" s="79" t="s">
        <v>203</v>
      </c>
      <c r="L20" s="79">
        <f t="shared" si="1"/>
        <v>0</v>
      </c>
    </row>
    <row r="21" spans="1:12" s="76" customFormat="1">
      <c r="A21" s="78"/>
      <c r="B21" s="78" t="s">
        <v>79</v>
      </c>
      <c r="C21" s="79"/>
      <c r="D21" s="79"/>
      <c r="E21" s="79">
        <v>0</v>
      </c>
      <c r="F21" s="79">
        <v>0</v>
      </c>
      <c r="G21" s="79">
        <v>0</v>
      </c>
      <c r="H21" s="79"/>
      <c r="I21" s="79"/>
      <c r="J21" s="79" t="s">
        <v>203</v>
      </c>
      <c r="K21" s="79" t="s">
        <v>203</v>
      </c>
      <c r="L21" s="79">
        <f t="shared" si="1"/>
        <v>0</v>
      </c>
    </row>
    <row r="22" spans="1:12" s="76" customFormat="1">
      <c r="A22" s="78"/>
      <c r="B22" s="78" t="s">
        <v>75</v>
      </c>
      <c r="C22" s="79"/>
      <c r="D22" s="79"/>
      <c r="E22" s="79">
        <v>0</v>
      </c>
      <c r="F22" s="79">
        <v>0</v>
      </c>
      <c r="G22" s="79">
        <v>0</v>
      </c>
      <c r="H22" s="79"/>
      <c r="I22" s="79"/>
      <c r="J22" s="79" t="s">
        <v>203</v>
      </c>
      <c r="K22" s="79" t="s">
        <v>203</v>
      </c>
      <c r="L22" s="79">
        <f t="shared" si="1"/>
        <v>0</v>
      </c>
    </row>
    <row r="23" spans="1:12" s="76" customFormat="1">
      <c r="A23" s="78"/>
      <c r="B23" s="78" t="s">
        <v>76</v>
      </c>
      <c r="C23" s="79"/>
      <c r="D23" s="79"/>
      <c r="E23" s="79">
        <v>0</v>
      </c>
      <c r="F23" s="79">
        <v>0</v>
      </c>
      <c r="G23" s="79">
        <v>0</v>
      </c>
      <c r="H23" s="79"/>
      <c r="I23" s="79"/>
      <c r="J23" s="79" t="s">
        <v>203</v>
      </c>
      <c r="K23" s="79" t="s">
        <v>203</v>
      </c>
      <c r="L23" s="79">
        <f t="shared" si="1"/>
        <v>0</v>
      </c>
    </row>
    <row r="24" spans="1:12" s="76" customFormat="1" ht="15.75" customHeight="1">
      <c r="A24" s="83">
        <v>6</v>
      </c>
      <c r="B24" s="84" t="s">
        <v>15</v>
      </c>
      <c r="C24" s="41">
        <v>8376</v>
      </c>
      <c r="D24" s="41">
        <v>0</v>
      </c>
      <c r="E24" s="41">
        <v>1070421</v>
      </c>
      <c r="F24" s="41">
        <v>967121</v>
      </c>
      <c r="G24" s="41">
        <v>2045918</v>
      </c>
      <c r="H24" s="32">
        <v>12.946774193548386</v>
      </c>
      <c r="I24" s="32" t="s">
        <v>203</v>
      </c>
      <c r="J24" s="32">
        <v>1654.5485887096772</v>
      </c>
      <c r="K24" s="32">
        <v>1494.8778897849461</v>
      </c>
      <c r="L24" s="32">
        <f t="shared" si="1"/>
        <v>3162.3732526881718</v>
      </c>
    </row>
    <row r="25" spans="1:12" s="76" customFormat="1">
      <c r="A25" s="78"/>
      <c r="B25" s="78" t="s">
        <v>83</v>
      </c>
      <c r="C25" s="79">
        <v>8376</v>
      </c>
      <c r="D25" s="79"/>
      <c r="E25" s="79">
        <v>50309.786999999997</v>
      </c>
      <c r="F25" s="79">
        <v>67698.47</v>
      </c>
      <c r="G25" s="79">
        <v>126384.257</v>
      </c>
      <c r="H25" s="79">
        <v>12.946774193548386</v>
      </c>
      <c r="I25" s="79"/>
      <c r="J25" s="79">
        <v>77.763783669354822</v>
      </c>
      <c r="K25" s="79">
        <v>104.64145228494624</v>
      </c>
      <c r="L25" s="79">
        <f t="shared" si="1"/>
        <v>195.35201014784946</v>
      </c>
    </row>
    <row r="26" spans="1:12" s="76" customFormat="1">
      <c r="A26" s="78"/>
      <c r="B26" s="78" t="s">
        <v>82</v>
      </c>
      <c r="C26" s="79"/>
      <c r="D26" s="79"/>
      <c r="E26" s="79">
        <v>360731.87700000004</v>
      </c>
      <c r="F26" s="79">
        <v>259188.42800000001</v>
      </c>
      <c r="G26" s="79">
        <v>619920.30500000005</v>
      </c>
      <c r="H26" s="79"/>
      <c r="I26" s="79"/>
      <c r="J26" s="79">
        <v>557.5828743951613</v>
      </c>
      <c r="K26" s="79">
        <v>400.62727446236556</v>
      </c>
      <c r="L26" s="79">
        <f t="shared" si="1"/>
        <v>958.21014885752686</v>
      </c>
    </row>
    <row r="27" spans="1:12" s="76" customFormat="1">
      <c r="A27" s="78"/>
      <c r="B27" s="78" t="s">
        <v>84</v>
      </c>
      <c r="C27" s="79"/>
      <c r="D27" s="79"/>
      <c r="E27" s="79">
        <v>59943.576000000001</v>
      </c>
      <c r="F27" s="79">
        <v>32882.114000000001</v>
      </c>
      <c r="G27" s="79">
        <v>92825.69</v>
      </c>
      <c r="H27" s="79"/>
      <c r="I27" s="79"/>
      <c r="J27" s="79">
        <v>92.654720967741937</v>
      </c>
      <c r="K27" s="79">
        <v>50.825848252688175</v>
      </c>
      <c r="L27" s="79">
        <f t="shared" si="1"/>
        <v>143.48056922043011</v>
      </c>
    </row>
    <row r="28" spans="1:12" s="76" customFormat="1">
      <c r="A28" s="78"/>
      <c r="B28" s="78" t="s">
        <v>85</v>
      </c>
      <c r="C28" s="79"/>
      <c r="D28" s="79"/>
      <c r="E28" s="79">
        <v>18197.157000000003</v>
      </c>
      <c r="F28" s="79">
        <v>23210.904000000002</v>
      </c>
      <c r="G28" s="79">
        <v>41408.061000000002</v>
      </c>
      <c r="H28" s="79"/>
      <c r="I28" s="79"/>
      <c r="J28" s="79">
        <v>28.127326008064518</v>
      </c>
      <c r="K28" s="79">
        <v>35.87706935483871</v>
      </c>
      <c r="L28" s="79">
        <f t="shared" si="1"/>
        <v>64.004395362903225</v>
      </c>
    </row>
    <row r="29" spans="1:12" s="76" customFormat="1">
      <c r="A29" s="78"/>
      <c r="B29" s="78" t="s">
        <v>86</v>
      </c>
      <c r="C29" s="79"/>
      <c r="D29" s="79"/>
      <c r="E29" s="79">
        <v>581238.60299999989</v>
      </c>
      <c r="F29" s="79">
        <v>584141.08399999992</v>
      </c>
      <c r="G29" s="79">
        <v>1165379.6869999999</v>
      </c>
      <c r="H29" s="79"/>
      <c r="I29" s="79"/>
      <c r="J29" s="79">
        <v>898.4198836693547</v>
      </c>
      <c r="K29" s="79">
        <v>902.90624543010733</v>
      </c>
      <c r="L29" s="79">
        <f t="shared" si="1"/>
        <v>1801.3261290994619</v>
      </c>
    </row>
    <row r="30" spans="1:12" s="76" customFormat="1">
      <c r="A30" s="83">
        <v>8</v>
      </c>
      <c r="B30" s="84" t="s">
        <v>16</v>
      </c>
      <c r="C30" s="41">
        <v>692587</v>
      </c>
      <c r="D30" s="41">
        <v>0</v>
      </c>
      <c r="E30" s="41">
        <v>1858308</v>
      </c>
      <c r="F30" s="41">
        <v>1612192</v>
      </c>
      <c r="G30" s="41">
        <v>4163087</v>
      </c>
      <c r="H30" s="32">
        <v>1070.5309811827956</v>
      </c>
      <c r="I30" s="32" t="s">
        <v>203</v>
      </c>
      <c r="J30" s="32">
        <v>2872.3846774193544</v>
      </c>
      <c r="K30" s="32">
        <v>2491.9634408602151</v>
      </c>
      <c r="L30" s="32">
        <f t="shared" si="1"/>
        <v>6434.879099462365</v>
      </c>
    </row>
    <row r="31" spans="1:12" s="76" customFormat="1">
      <c r="A31" s="78"/>
      <c r="B31" s="78" t="s">
        <v>87</v>
      </c>
      <c r="C31" s="79">
        <v>692587</v>
      </c>
      <c r="D31" s="79">
        <v>0</v>
      </c>
      <c r="E31" s="79">
        <v>1858308</v>
      </c>
      <c r="F31" s="79">
        <v>1612192</v>
      </c>
      <c r="G31" s="79">
        <v>4163087</v>
      </c>
      <c r="H31" s="79">
        <v>1070.5309811827956</v>
      </c>
      <c r="I31" s="79"/>
      <c r="J31" s="79">
        <v>2872.3846774193544</v>
      </c>
      <c r="K31" s="79">
        <v>2491.9634408602151</v>
      </c>
      <c r="L31" s="79">
        <f t="shared" ref="L31" si="2">L30</f>
        <v>6434.879099462365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1868095</v>
      </c>
      <c r="F32" s="41">
        <v>673427</v>
      </c>
      <c r="G32" s="41">
        <v>2541522</v>
      </c>
      <c r="H32" s="32" t="s">
        <v>203</v>
      </c>
      <c r="I32" s="32" t="s">
        <v>203</v>
      </c>
      <c r="J32" s="32">
        <v>2887.5124327956987</v>
      </c>
      <c r="K32" s="32">
        <v>1040.9153897849462</v>
      </c>
      <c r="L32" s="32">
        <f>H32+I32+J32+K32</f>
        <v>3928.4278225806447</v>
      </c>
    </row>
    <row r="33" spans="1:12" s="76" customFormat="1">
      <c r="A33" s="78"/>
      <c r="B33" s="78" t="s">
        <v>88</v>
      </c>
      <c r="C33" s="79"/>
      <c r="D33" s="79"/>
      <c r="E33" s="79">
        <v>1868095</v>
      </c>
      <c r="F33" s="79">
        <v>673427</v>
      </c>
      <c r="G33" s="79">
        <v>2541522</v>
      </c>
      <c r="H33" s="79"/>
      <c r="I33" s="79"/>
      <c r="J33" s="79">
        <v>2887.5124327956987</v>
      </c>
      <c r="K33" s="79">
        <v>1040.9153897849462</v>
      </c>
      <c r="L33" s="79">
        <f>K33+J33</f>
        <v>3928.4278225806447</v>
      </c>
    </row>
    <row r="34" spans="1:12" s="76" customFormat="1">
      <c r="A34" s="83">
        <v>10</v>
      </c>
      <c r="B34" s="84" t="s">
        <v>18</v>
      </c>
      <c r="C34" s="41">
        <v>1521347</v>
      </c>
      <c r="D34" s="41">
        <v>490441</v>
      </c>
      <c r="E34" s="41">
        <v>1887943</v>
      </c>
      <c r="F34" s="41">
        <v>1202623</v>
      </c>
      <c r="G34" s="41">
        <v>5102354</v>
      </c>
      <c r="H34" s="32">
        <v>2351.5444220430109</v>
      </c>
      <c r="I34" s="32">
        <v>758.07412634408604</v>
      </c>
      <c r="J34" s="32">
        <v>2918.1914650537628</v>
      </c>
      <c r="K34" s="32">
        <v>1858.8930779569891</v>
      </c>
      <c r="L34" s="32">
        <f t="shared" ref="L34:L74" si="3">H34+I34+J34+K34</f>
        <v>7886.7030913978488</v>
      </c>
    </row>
    <row r="35" spans="1:12" s="76" customFormat="1">
      <c r="A35" s="78"/>
      <c r="B35" s="78" t="s">
        <v>93</v>
      </c>
      <c r="C35" s="79">
        <v>1521347</v>
      </c>
      <c r="D35" s="79">
        <v>490441</v>
      </c>
      <c r="E35" s="79">
        <v>1887943</v>
      </c>
      <c r="F35" s="79">
        <v>1202623</v>
      </c>
      <c r="G35" s="79">
        <v>5102354</v>
      </c>
      <c r="H35" s="79"/>
      <c r="I35" s="79"/>
      <c r="J35" s="79">
        <v>2918.1914650537628</v>
      </c>
      <c r="K35" s="79">
        <v>1858.8930779569891</v>
      </c>
      <c r="L35" s="79">
        <f t="shared" si="3"/>
        <v>4777.084543010752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v>0</v>
      </c>
      <c r="H36" s="79"/>
      <c r="I36" s="79"/>
      <c r="J36" s="85" t="s">
        <v>203</v>
      </c>
      <c r="K36" s="79" t="s">
        <v>203</v>
      </c>
      <c r="L36" s="79">
        <f t="shared" si="3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v>0</v>
      </c>
      <c r="H37" s="79"/>
      <c r="I37" s="79"/>
      <c r="J37" s="79" t="s">
        <v>203</v>
      </c>
      <c r="K37" s="79" t="s">
        <v>203</v>
      </c>
      <c r="L37" s="79">
        <f t="shared" si="3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v>0</v>
      </c>
      <c r="H38" s="79"/>
      <c r="I38" s="79"/>
      <c r="J38" s="79" t="s">
        <v>203</v>
      </c>
      <c r="K38" s="79" t="s">
        <v>203</v>
      </c>
      <c r="L38" s="79">
        <f t="shared" si="3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v>0</v>
      </c>
      <c r="H39" s="79"/>
      <c r="I39" s="79"/>
      <c r="J39" s="79" t="s">
        <v>203</v>
      </c>
      <c r="K39" s="79" t="s">
        <v>203</v>
      </c>
      <c r="L39" s="79">
        <f t="shared" si="3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3"/>
        <v>0</v>
      </c>
    </row>
    <row r="41" spans="1:12" s="76" customFormat="1">
      <c r="A41" s="83">
        <v>11</v>
      </c>
      <c r="B41" s="84" t="s">
        <v>19</v>
      </c>
      <c r="C41" s="41">
        <v>9891</v>
      </c>
      <c r="D41" s="41">
        <v>37317</v>
      </c>
      <c r="E41" s="41">
        <v>1019856</v>
      </c>
      <c r="F41" s="41">
        <v>1492925</v>
      </c>
      <c r="G41" s="41">
        <v>2559989</v>
      </c>
      <c r="H41" s="32">
        <v>15.288508064516128</v>
      </c>
      <c r="I41" s="32">
        <v>57.68084677419354</v>
      </c>
      <c r="J41" s="32">
        <v>1576.390322580645</v>
      </c>
      <c r="K41" s="32">
        <v>2307.6125672043008</v>
      </c>
      <c r="L41" s="32">
        <f t="shared" si="3"/>
        <v>3956.9722446236556</v>
      </c>
    </row>
    <row r="42" spans="1:12" s="76" customFormat="1">
      <c r="A42" s="78"/>
      <c r="B42" s="78" t="s">
        <v>94</v>
      </c>
      <c r="C42" s="79">
        <v>9891</v>
      </c>
      <c r="D42" s="79">
        <v>37317</v>
      </c>
      <c r="E42" s="79">
        <v>1019856</v>
      </c>
      <c r="F42" s="79">
        <v>1492925</v>
      </c>
      <c r="G42" s="79">
        <v>2559989</v>
      </c>
      <c r="H42" s="79"/>
      <c r="I42" s="79">
        <v>57.68084677419354</v>
      </c>
      <c r="J42" s="79">
        <v>1576.390322580645</v>
      </c>
      <c r="K42" s="79">
        <v>2307.6125672043008</v>
      </c>
      <c r="L42" s="79">
        <f t="shared" si="3"/>
        <v>3941.6837365591391</v>
      </c>
    </row>
    <row r="43" spans="1:12" s="76" customFormat="1">
      <c r="A43" s="83">
        <v>12</v>
      </c>
      <c r="B43" s="84" t="s">
        <v>20</v>
      </c>
      <c r="C43" s="41">
        <v>5814555</v>
      </c>
      <c r="D43" s="41">
        <v>1249973</v>
      </c>
      <c r="E43" s="41">
        <v>19874391</v>
      </c>
      <c r="F43" s="41">
        <v>3819960</v>
      </c>
      <c r="G43" s="41">
        <v>30758879</v>
      </c>
      <c r="H43" s="42">
        <v>8987.551411290322</v>
      </c>
      <c r="I43" s="42">
        <v>1932.0819220430108</v>
      </c>
      <c r="J43" s="32">
        <v>30719.824798387093</v>
      </c>
      <c r="K43" s="32">
        <v>5904.5080645161279</v>
      </c>
      <c r="L43" s="32">
        <f t="shared" si="3"/>
        <v>47543.966196236557</v>
      </c>
    </row>
    <row r="44" spans="1:12" s="86" customFormat="1" ht="16.5" customHeight="1">
      <c r="A44" s="82"/>
      <c r="B44" s="82" t="s">
        <v>95</v>
      </c>
      <c r="C44" s="79">
        <v>5814555</v>
      </c>
      <c r="D44" s="79">
        <v>1249973</v>
      </c>
      <c r="E44" s="79">
        <v>19841376</v>
      </c>
      <c r="F44" s="79">
        <v>3811178</v>
      </c>
      <c r="G44" s="79">
        <v>30717082</v>
      </c>
      <c r="H44" s="79">
        <v>8987.551411290322</v>
      </c>
      <c r="I44" s="79">
        <v>1932.0819220430108</v>
      </c>
      <c r="J44" s="79">
        <v>30668.793548387093</v>
      </c>
      <c r="K44" s="79">
        <v>5890.9337365591391</v>
      </c>
      <c r="L44" s="79">
        <f t="shared" si="3"/>
        <v>47479.36061827957</v>
      </c>
    </row>
    <row r="45" spans="1:12" s="76" customFormat="1">
      <c r="A45" s="82"/>
      <c r="B45" s="82" t="s">
        <v>97</v>
      </c>
      <c r="C45" s="79"/>
      <c r="D45" s="79"/>
      <c r="E45" s="102">
        <v>33015</v>
      </c>
      <c r="F45" s="102">
        <v>8782</v>
      </c>
      <c r="G45" s="79">
        <v>41797</v>
      </c>
      <c r="H45" s="23"/>
      <c r="I45" s="23"/>
      <c r="J45" s="23"/>
      <c r="K45" s="23"/>
      <c r="L45" s="23">
        <f t="shared" si="3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31920</v>
      </c>
      <c r="G46" s="87">
        <v>31920</v>
      </c>
      <c r="H46" s="88" t="s">
        <v>203</v>
      </c>
      <c r="I46" s="88" t="s">
        <v>203</v>
      </c>
      <c r="J46" s="88" t="s">
        <v>203</v>
      </c>
      <c r="K46" s="88">
        <v>49.338709677419352</v>
      </c>
      <c r="L46" s="88">
        <f>H46+I46+J46+K46</f>
        <v>49.338709677419352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31920</v>
      </c>
      <c r="G47" s="79">
        <v>31920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801143</v>
      </c>
      <c r="F48" s="41">
        <v>532289</v>
      </c>
      <c r="G48" s="41">
        <v>1333432</v>
      </c>
      <c r="H48" s="42" t="s">
        <v>203</v>
      </c>
      <c r="I48" s="42" t="s">
        <v>203</v>
      </c>
      <c r="J48" s="32">
        <v>1238.3258736559139</v>
      </c>
      <c r="K48" s="32">
        <v>822.75853494623652</v>
      </c>
      <c r="L48" s="32">
        <f>H48+I48+J48+K48</f>
        <v>2061.0844086021507</v>
      </c>
    </row>
    <row r="49" spans="1:12" s="76" customFormat="1">
      <c r="A49" s="82"/>
      <c r="B49" s="82" t="s">
        <v>98</v>
      </c>
      <c r="C49" s="79"/>
      <c r="D49" s="79"/>
      <c r="E49" s="79">
        <v>801143</v>
      </c>
      <c r="F49" s="79">
        <v>532289</v>
      </c>
      <c r="G49" s="79">
        <v>1333432</v>
      </c>
      <c r="H49" s="79"/>
      <c r="I49" s="79"/>
      <c r="J49" s="79">
        <v>1238.3258736559139</v>
      </c>
      <c r="K49" s="79">
        <v>822.75853494623652</v>
      </c>
      <c r="L49" s="79">
        <f t="shared" si="3"/>
        <v>2061.0844086021507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2151997</v>
      </c>
      <c r="F50" s="41">
        <v>515142</v>
      </c>
      <c r="G50" s="41">
        <v>2667139</v>
      </c>
      <c r="H50" s="32" t="s">
        <v>203</v>
      </c>
      <c r="I50" s="32" t="s">
        <v>203</v>
      </c>
      <c r="J50" s="32">
        <v>3326.3394489247312</v>
      </c>
      <c r="K50" s="32">
        <v>796.25443548387091</v>
      </c>
      <c r="L50" s="32">
        <f>H50+I50+J50+K50</f>
        <v>4122.5938844086022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860798</v>
      </c>
      <c r="F51" s="79">
        <v>15454</v>
      </c>
      <c r="G51" s="79">
        <v>876252</v>
      </c>
      <c r="H51" s="79"/>
      <c r="I51" s="79"/>
      <c r="J51" s="79">
        <v>1330.5345430107525</v>
      </c>
      <c r="K51" s="79">
        <v>23.887231182795698</v>
      </c>
      <c r="L51" s="79">
        <f t="shared" si="3"/>
        <v>1354.4217741935481</v>
      </c>
    </row>
    <row r="52" spans="1:12" s="76" customFormat="1">
      <c r="A52" s="82"/>
      <c r="B52" s="82" t="s">
        <v>99</v>
      </c>
      <c r="C52" s="79"/>
      <c r="D52" s="79"/>
      <c r="E52" s="79">
        <v>215200</v>
      </c>
      <c r="F52" s="79">
        <v>360600</v>
      </c>
      <c r="G52" s="79">
        <v>575800</v>
      </c>
      <c r="H52" s="79"/>
      <c r="I52" s="79"/>
      <c r="J52" s="79">
        <v>333</v>
      </c>
      <c r="K52" s="79">
        <v>557.36720430107516</v>
      </c>
      <c r="L52" s="79">
        <f t="shared" si="3"/>
        <v>890.36720430107516</v>
      </c>
    </row>
    <row r="53" spans="1:12" s="76" customFormat="1">
      <c r="A53" s="82"/>
      <c r="B53" s="82" t="s">
        <v>103</v>
      </c>
      <c r="C53" s="79"/>
      <c r="D53" s="79"/>
      <c r="E53" s="79">
        <v>172160</v>
      </c>
      <c r="F53" s="79">
        <v>139088</v>
      </c>
      <c r="G53" s="79">
        <v>311248</v>
      </c>
      <c r="H53" s="79"/>
      <c r="I53" s="79"/>
      <c r="J53" s="79">
        <v>266</v>
      </c>
      <c r="K53" s="79">
        <v>215</v>
      </c>
      <c r="L53" s="79">
        <f t="shared" si="3"/>
        <v>481</v>
      </c>
    </row>
    <row r="54" spans="1:12" s="76" customFormat="1">
      <c r="A54" s="82"/>
      <c r="B54" s="82" t="s">
        <v>100</v>
      </c>
      <c r="C54" s="79"/>
      <c r="D54" s="79"/>
      <c r="E54" s="79">
        <v>645599</v>
      </c>
      <c r="F54" s="79">
        <v>0</v>
      </c>
      <c r="G54" s="79">
        <v>645599</v>
      </c>
      <c r="H54" s="79"/>
      <c r="I54" s="79"/>
      <c r="J54" s="79">
        <v>998</v>
      </c>
      <c r="K54" s="79">
        <v>0</v>
      </c>
      <c r="L54" s="79">
        <f t="shared" si="3"/>
        <v>998</v>
      </c>
    </row>
    <row r="55" spans="1:12" s="76" customFormat="1">
      <c r="A55" s="82"/>
      <c r="B55" s="82" t="s">
        <v>104</v>
      </c>
      <c r="C55" s="79"/>
      <c r="D55" s="79"/>
      <c r="E55" s="79">
        <v>107600</v>
      </c>
      <c r="F55" s="79">
        <v>0</v>
      </c>
      <c r="G55" s="79">
        <v>107600</v>
      </c>
      <c r="H55" s="79"/>
      <c r="I55" s="79"/>
      <c r="J55" s="79">
        <v>166</v>
      </c>
      <c r="K55" s="79">
        <v>0</v>
      </c>
      <c r="L55" s="79">
        <f t="shared" si="3"/>
        <v>166</v>
      </c>
    </row>
    <row r="56" spans="1:12" s="76" customFormat="1">
      <c r="A56" s="82"/>
      <c r="B56" s="82" t="s">
        <v>101</v>
      </c>
      <c r="C56" s="79"/>
      <c r="D56" s="79"/>
      <c r="E56" s="79">
        <v>150640</v>
      </c>
      <c r="F56" s="79">
        <v>0</v>
      </c>
      <c r="G56" s="79">
        <v>150640</v>
      </c>
      <c r="H56" s="79"/>
      <c r="I56" s="79"/>
      <c r="J56" s="79">
        <v>233</v>
      </c>
      <c r="K56" s="79">
        <v>0</v>
      </c>
      <c r="L56" s="79">
        <f t="shared" si="3"/>
        <v>233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149056</v>
      </c>
      <c r="F57" s="55">
        <v>323182</v>
      </c>
      <c r="G57" s="55">
        <v>472238</v>
      </c>
      <c r="H57" s="26" t="s">
        <v>203</v>
      </c>
      <c r="I57" s="26" t="s">
        <v>203</v>
      </c>
      <c r="J57" s="26">
        <v>230.39569892473116</v>
      </c>
      <c r="K57" s="26">
        <v>499.54206989247308</v>
      </c>
      <c r="L57" s="44">
        <f>H57+I57+J57+K57</f>
        <v>729.93776881720419</v>
      </c>
    </row>
    <row r="58" spans="1:12" s="76" customFormat="1">
      <c r="A58" s="82"/>
      <c r="B58" s="82" t="s">
        <v>105</v>
      </c>
      <c r="C58" s="79"/>
      <c r="D58" s="79"/>
      <c r="E58" s="79">
        <v>149056</v>
      </c>
      <c r="F58" s="79">
        <v>323182</v>
      </c>
      <c r="G58" s="79">
        <v>472238</v>
      </c>
      <c r="H58" s="79"/>
      <c r="I58" s="79"/>
      <c r="J58" s="79">
        <v>230.39569892473116</v>
      </c>
      <c r="K58" s="79">
        <v>499.54206989247308</v>
      </c>
      <c r="L58" s="79">
        <f t="shared" si="3"/>
        <v>729.93776881720419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762252</v>
      </c>
      <c r="F59" s="41">
        <v>366755</v>
      </c>
      <c r="G59" s="41">
        <v>1129007</v>
      </c>
      <c r="H59" s="32" t="s">
        <v>203</v>
      </c>
      <c r="I59" s="32" t="s">
        <v>203</v>
      </c>
      <c r="J59" s="32">
        <v>1178.2120967741935</v>
      </c>
      <c r="K59" s="32">
        <v>566.89280913978484</v>
      </c>
      <c r="L59" s="32">
        <f>H59+I59+J59+K59</f>
        <v>1745.1049059139782</v>
      </c>
    </row>
    <row r="60" spans="1:12" s="76" customFormat="1">
      <c r="A60" s="82"/>
      <c r="B60" s="78" t="s">
        <v>106</v>
      </c>
      <c r="C60" s="79"/>
      <c r="D60" s="79"/>
      <c r="E60" s="79">
        <v>762252</v>
      </c>
      <c r="F60" s="79">
        <v>366755</v>
      </c>
      <c r="G60" s="79">
        <v>1129007</v>
      </c>
      <c r="H60" s="79"/>
      <c r="I60" s="79"/>
      <c r="J60" s="79">
        <v>1178.2120967741935</v>
      </c>
      <c r="K60" s="79">
        <v>566.89280913978484</v>
      </c>
      <c r="L60" s="79">
        <f t="shared" si="3"/>
        <v>1745.1049059139782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639992</v>
      </c>
      <c r="F61" s="41">
        <v>686578</v>
      </c>
      <c r="G61" s="41">
        <v>1326570</v>
      </c>
      <c r="H61" s="32" t="s">
        <v>203</v>
      </c>
      <c r="I61" s="32" t="s">
        <v>203</v>
      </c>
      <c r="J61" s="32">
        <v>989.23494623655915</v>
      </c>
      <c r="K61" s="32">
        <v>1061.242876344086</v>
      </c>
      <c r="L61" s="32">
        <f>H61+I61+J61+K61</f>
        <v>2050.4778225806449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639992</v>
      </c>
      <c r="F62" s="79">
        <v>686578</v>
      </c>
      <c r="G62" s="79">
        <v>1326570</v>
      </c>
      <c r="H62" s="79"/>
      <c r="I62" s="79"/>
      <c r="J62" s="79">
        <v>989.23494623655915</v>
      </c>
      <c r="K62" s="79">
        <v>1061.242876344086</v>
      </c>
      <c r="L62" s="79">
        <f t="shared" si="3"/>
        <v>2050.4778225806449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2412056</v>
      </c>
      <c r="F63" s="41">
        <v>1760698</v>
      </c>
      <c r="G63" s="41">
        <v>4172754</v>
      </c>
      <c r="H63" s="32" t="s">
        <v>203</v>
      </c>
      <c r="I63" s="32" t="s">
        <v>203</v>
      </c>
      <c r="J63" s="32">
        <v>3728.3123655913973</v>
      </c>
      <c r="K63" s="32">
        <v>2721.5090053763442</v>
      </c>
      <c r="L63" s="32">
        <f>H63+I63+J63+K63</f>
        <v>6449.821370967742</v>
      </c>
    </row>
    <row r="64" spans="1:12" s="76" customFormat="1">
      <c r="A64" s="89"/>
      <c r="B64" s="89" t="s">
        <v>108</v>
      </c>
      <c r="C64" s="79"/>
      <c r="D64" s="79"/>
      <c r="E64" s="79">
        <v>465044</v>
      </c>
      <c r="F64" s="79">
        <v>339462</v>
      </c>
      <c r="G64" s="85">
        <v>804506</v>
      </c>
      <c r="H64" s="85"/>
      <c r="I64" s="85"/>
      <c r="J64" s="85">
        <v>718.81801075268811</v>
      </c>
      <c r="K64" s="85">
        <v>524.70604838709676</v>
      </c>
      <c r="L64" s="85">
        <f t="shared" si="3"/>
        <v>1243.5240591397849</v>
      </c>
    </row>
    <row r="65" spans="1:13" s="76" customFormat="1">
      <c r="A65" s="89"/>
      <c r="B65" s="89" t="s">
        <v>109</v>
      </c>
      <c r="C65" s="79"/>
      <c r="D65" s="79"/>
      <c r="E65" s="79">
        <v>1015476</v>
      </c>
      <c r="F65" s="79">
        <v>741254</v>
      </c>
      <c r="G65" s="85">
        <v>1756730</v>
      </c>
      <c r="H65" s="85"/>
      <c r="I65" s="85"/>
      <c r="J65" s="85">
        <v>1569.6201612903226</v>
      </c>
      <c r="K65" s="85">
        <v>1145.755510752688</v>
      </c>
      <c r="L65" s="85">
        <f t="shared" si="3"/>
        <v>2715.3756720430106</v>
      </c>
    </row>
    <row r="66" spans="1:13" s="90" customFormat="1">
      <c r="A66" s="89"/>
      <c r="B66" s="89" t="s">
        <v>110</v>
      </c>
      <c r="C66" s="79"/>
      <c r="D66" s="79"/>
      <c r="E66" s="79">
        <v>931536</v>
      </c>
      <c r="F66" s="79">
        <v>679982</v>
      </c>
      <c r="G66" s="85">
        <v>1611518</v>
      </c>
      <c r="H66" s="85"/>
      <c r="I66" s="85"/>
      <c r="J66" s="85">
        <v>1439.874193548387</v>
      </c>
      <c r="K66" s="85">
        <v>1051.0474462365592</v>
      </c>
      <c r="L66" s="85">
        <f t="shared" si="3"/>
        <v>2490.9216397849459</v>
      </c>
      <c r="M66" s="76"/>
    </row>
    <row r="67" spans="1:13" s="90" customFormat="1">
      <c r="A67" s="83">
        <v>20</v>
      </c>
      <c r="B67" s="84" t="s">
        <v>27</v>
      </c>
      <c r="C67" s="41">
        <v>217143</v>
      </c>
      <c r="D67" s="41">
        <v>10288</v>
      </c>
      <c r="E67" s="41">
        <v>665294</v>
      </c>
      <c r="F67" s="41">
        <v>649321</v>
      </c>
      <c r="G67" s="41">
        <v>1542046</v>
      </c>
      <c r="H67" s="32">
        <v>335.63770161290324</v>
      </c>
      <c r="I67" s="32">
        <v>15.902150537634407</v>
      </c>
      <c r="J67" s="32">
        <v>1028.3442204301075</v>
      </c>
      <c r="K67" s="32">
        <v>1003.6547715053763</v>
      </c>
      <c r="L67" s="32">
        <f>H67+I67+J67+K67</f>
        <v>2383.5388440860215</v>
      </c>
      <c r="M67" s="76"/>
    </row>
    <row r="68" spans="1:13" s="90" customFormat="1" ht="31.5" customHeight="1">
      <c r="A68" s="89"/>
      <c r="B68" s="89" t="s">
        <v>111</v>
      </c>
      <c r="C68" s="79">
        <v>217143</v>
      </c>
      <c r="D68" s="79">
        <v>10288</v>
      </c>
      <c r="E68" s="79">
        <v>665294</v>
      </c>
      <c r="F68" s="79">
        <v>649321</v>
      </c>
      <c r="G68" s="79">
        <v>1542046</v>
      </c>
      <c r="H68" s="79">
        <v>335.63770161290324</v>
      </c>
      <c r="I68" s="79">
        <v>15.902150537634407</v>
      </c>
      <c r="J68" s="79">
        <v>1028.3442204301075</v>
      </c>
      <c r="K68" s="79">
        <v>1003.6547715053763</v>
      </c>
      <c r="L68" s="79">
        <f t="shared" si="3"/>
        <v>2383.5388440860215</v>
      </c>
      <c r="M68" s="76"/>
    </row>
    <row r="69" spans="1:13" s="90" customFormat="1">
      <c r="A69" s="83">
        <v>21</v>
      </c>
      <c r="B69" s="84" t="s">
        <v>28</v>
      </c>
      <c r="C69" s="41">
        <v>10939</v>
      </c>
      <c r="D69" s="41">
        <v>0</v>
      </c>
      <c r="E69" s="41">
        <v>5341980</v>
      </c>
      <c r="F69" s="41">
        <v>3229097</v>
      </c>
      <c r="G69" s="41">
        <v>8582016</v>
      </c>
      <c r="H69" s="32">
        <v>16.908400537634407</v>
      </c>
      <c r="I69" s="32" t="s">
        <v>203</v>
      </c>
      <c r="J69" s="32">
        <v>8257.092741935483</v>
      </c>
      <c r="K69" s="32">
        <v>4991.211760752688</v>
      </c>
      <c r="L69" s="32">
        <f>H69+I69+J69+K69</f>
        <v>13265.212903225805</v>
      </c>
    </row>
    <row r="70" spans="1:13" s="90" customFormat="1">
      <c r="A70" s="89"/>
      <c r="B70" s="89" t="s">
        <v>112</v>
      </c>
      <c r="C70" s="79"/>
      <c r="D70" s="79"/>
      <c r="E70" s="79">
        <v>5341980</v>
      </c>
      <c r="F70" s="79">
        <v>3216180.6120000002</v>
      </c>
      <c r="G70" s="85">
        <v>8558160.6119999997</v>
      </c>
      <c r="H70" s="85"/>
      <c r="I70" s="85"/>
      <c r="J70" s="85">
        <v>8257.092741935483</v>
      </c>
      <c r="K70" s="85">
        <v>4991.211760752688</v>
      </c>
      <c r="L70" s="85">
        <f t="shared" si="3"/>
        <v>13248.30450268817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12916.388000000001</v>
      </c>
      <c r="G71" s="85">
        <v>12916.388000000001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484055</v>
      </c>
      <c r="E72" s="41">
        <v>723537</v>
      </c>
      <c r="F72" s="41">
        <v>513386</v>
      </c>
      <c r="G72" s="41">
        <v>1720978</v>
      </c>
      <c r="H72" s="32" t="s">
        <v>203</v>
      </c>
      <c r="I72" s="32">
        <v>748.20329301075265</v>
      </c>
      <c r="J72" s="32">
        <v>1118.3703629032257</v>
      </c>
      <c r="K72" s="32">
        <v>793.54018817204292</v>
      </c>
      <c r="L72" s="32">
        <f>H72+I72+J72+K72</f>
        <v>2660.1138440860213</v>
      </c>
    </row>
    <row r="73" spans="1:13" s="90" customFormat="1">
      <c r="A73" s="89"/>
      <c r="B73" s="89" t="s">
        <v>114</v>
      </c>
      <c r="C73" s="79"/>
      <c r="D73" s="79"/>
      <c r="E73" s="79">
        <v>723537</v>
      </c>
      <c r="F73" s="79">
        <v>225889.84</v>
      </c>
      <c r="G73" s="85">
        <v>949426.84</v>
      </c>
      <c r="H73" s="85"/>
      <c r="I73" s="85"/>
      <c r="J73" s="85">
        <v>1118.3703629032257</v>
      </c>
      <c r="K73" s="85">
        <v>349.15768279569892</v>
      </c>
      <c r="L73" s="85">
        <f t="shared" si="3"/>
        <v>1467.5280456989246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287496.16000000003</v>
      </c>
      <c r="G74" s="85">
        <v>287496.16000000003</v>
      </c>
      <c r="H74" s="85"/>
      <c r="I74" s="85"/>
      <c r="J74" s="85"/>
      <c r="K74" s="85">
        <v>444.38250537634406</v>
      </c>
      <c r="L74" s="85">
        <f t="shared" si="3"/>
        <v>444.38250537634406</v>
      </c>
    </row>
    <row r="75" spans="1:13" s="90" customFormat="1">
      <c r="A75" s="80">
        <v>23</v>
      </c>
      <c r="B75" s="81" t="s">
        <v>30</v>
      </c>
      <c r="C75" s="55">
        <v>44576</v>
      </c>
      <c r="D75" s="55">
        <v>0</v>
      </c>
      <c r="E75" s="55">
        <v>2359370</v>
      </c>
      <c r="F75" s="55">
        <v>710436</v>
      </c>
      <c r="G75" s="55">
        <v>3114382</v>
      </c>
      <c r="H75" s="26">
        <v>68.901075268817195</v>
      </c>
      <c r="I75" s="26" t="s">
        <v>203</v>
      </c>
      <c r="J75" s="26">
        <v>3646.8756720430106</v>
      </c>
      <c r="K75" s="26">
        <v>1098.1201612903226</v>
      </c>
      <c r="L75" s="26">
        <f>H75+I75+J75+K75</f>
        <v>4813.8969086021507</v>
      </c>
    </row>
    <row r="76" spans="1:13" s="90" customFormat="1">
      <c r="A76" s="89"/>
      <c r="B76" s="89" t="s">
        <v>115</v>
      </c>
      <c r="C76" s="79">
        <v>44576</v>
      </c>
      <c r="D76" s="79">
        <v>0</v>
      </c>
      <c r="E76" s="79">
        <v>2359370</v>
      </c>
      <c r="F76" s="79">
        <v>710436</v>
      </c>
      <c r="G76" s="85">
        <v>3114382</v>
      </c>
      <c r="H76" s="85">
        <v>68.901075268817195</v>
      </c>
      <c r="I76" s="85"/>
      <c r="J76" s="85">
        <v>3646.8756720430106</v>
      </c>
      <c r="K76" s="85">
        <v>1098.1201612903226</v>
      </c>
      <c r="L76" s="85">
        <f>L75</f>
        <v>4813.8969086021507</v>
      </c>
    </row>
    <row r="77" spans="1:13" s="90" customFormat="1">
      <c r="A77" s="83">
        <v>24</v>
      </c>
      <c r="B77" s="84" t="s">
        <v>31</v>
      </c>
      <c r="C77" s="41">
        <v>770272</v>
      </c>
      <c r="D77" s="41">
        <v>7898</v>
      </c>
      <c r="E77" s="41">
        <v>444168</v>
      </c>
      <c r="F77" s="41">
        <v>415908</v>
      </c>
      <c r="G77" s="41">
        <v>1638246</v>
      </c>
      <c r="H77" s="32">
        <v>1190.6086021505375</v>
      </c>
      <c r="I77" s="32">
        <v>12.207930107526881</v>
      </c>
      <c r="J77" s="32">
        <v>686.55</v>
      </c>
      <c r="K77" s="32">
        <v>642.86854838709667</v>
      </c>
      <c r="L77" s="32">
        <f>H77+I77+J77+K77</f>
        <v>2532.2350806451609</v>
      </c>
    </row>
    <row r="78" spans="1:13" s="90" customFormat="1">
      <c r="A78" s="89"/>
      <c r="B78" s="89" t="s">
        <v>116</v>
      </c>
      <c r="C78" s="79">
        <v>770272</v>
      </c>
      <c r="D78" s="79">
        <v>7898</v>
      </c>
      <c r="E78" s="79">
        <v>79950.239999999991</v>
      </c>
      <c r="F78" s="79">
        <v>35768.087999999996</v>
      </c>
      <c r="G78" s="85">
        <v>893888.32799999998</v>
      </c>
      <c r="H78" s="85">
        <v>1190.6086021505375</v>
      </c>
      <c r="I78" s="85">
        <v>12.207930107526881</v>
      </c>
      <c r="J78" s="85">
        <v>123.57899999999998</v>
      </c>
      <c r="K78" s="85">
        <v>55.286695161290311</v>
      </c>
      <c r="L78" s="85">
        <f>SUM(H78:K78)</f>
        <v>1381.6822274193546</v>
      </c>
    </row>
    <row r="79" spans="1:13" s="90" customFormat="1">
      <c r="A79" s="89"/>
      <c r="B79" s="89" t="s">
        <v>117</v>
      </c>
      <c r="C79" s="79"/>
      <c r="D79" s="79"/>
      <c r="E79" s="79">
        <v>364217.75999999995</v>
      </c>
      <c r="F79" s="79">
        <v>380139.91200000001</v>
      </c>
      <c r="G79" s="85">
        <v>744357.67200000002</v>
      </c>
      <c r="H79" s="85"/>
      <c r="I79" s="85"/>
      <c r="J79" s="85">
        <v>562.97099999999989</v>
      </c>
      <c r="K79" s="85">
        <v>587.58185322580641</v>
      </c>
      <c r="L79" s="85">
        <f>SUM(H79:K79)</f>
        <v>1150.5528532258063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422613</v>
      </c>
      <c r="F80" s="41">
        <v>475141</v>
      </c>
      <c r="G80" s="41">
        <v>897754</v>
      </c>
      <c r="H80" s="32" t="s">
        <v>203</v>
      </c>
      <c r="I80" s="32" t="s">
        <v>203</v>
      </c>
      <c r="J80" s="32">
        <v>653.23245967741923</v>
      </c>
      <c r="K80" s="32">
        <v>734.42493279569885</v>
      </c>
      <c r="L80" s="32">
        <f t="shared" ref="L80:L95" si="4">H80+I80+J80+K80</f>
        <v>1387.6573924731181</v>
      </c>
    </row>
    <row r="81" spans="1:12" s="90" customFormat="1">
      <c r="A81" s="89"/>
      <c r="B81" s="89" t="s">
        <v>118</v>
      </c>
      <c r="C81" s="79"/>
      <c r="D81" s="79"/>
      <c r="E81" s="79">
        <v>422613</v>
      </c>
      <c r="F81" s="79">
        <v>475141</v>
      </c>
      <c r="G81" s="79">
        <v>897754</v>
      </c>
      <c r="H81" s="85"/>
      <c r="I81" s="85"/>
      <c r="J81" s="85">
        <v>653.23245967741923</v>
      </c>
      <c r="K81" s="85">
        <v>734.42493279569885</v>
      </c>
      <c r="L81" s="85">
        <f t="shared" si="4"/>
        <v>1387.6573924731181</v>
      </c>
    </row>
    <row r="82" spans="1:12" s="90" customFormat="1">
      <c r="A82" s="83">
        <v>26</v>
      </c>
      <c r="B82" s="84" t="s">
        <v>33</v>
      </c>
      <c r="C82" s="41">
        <v>329338</v>
      </c>
      <c r="D82" s="41">
        <v>0</v>
      </c>
      <c r="E82" s="41">
        <v>2106233</v>
      </c>
      <c r="F82" s="41">
        <v>1093076</v>
      </c>
      <c r="G82" s="41">
        <v>3528647</v>
      </c>
      <c r="H82" s="32">
        <v>509.05739247311828</v>
      </c>
      <c r="I82" s="32" t="s">
        <v>203</v>
      </c>
      <c r="J82" s="32">
        <v>3255.6020833333332</v>
      </c>
      <c r="K82" s="32">
        <v>1689.5663978494622</v>
      </c>
      <c r="L82" s="32">
        <f t="shared" si="4"/>
        <v>5454.2258736559143</v>
      </c>
    </row>
    <row r="83" spans="1:12" s="90" customFormat="1">
      <c r="A83" s="89"/>
      <c r="B83" s="89" t="s">
        <v>119</v>
      </c>
      <c r="C83" s="79">
        <v>329338</v>
      </c>
      <c r="D83" s="79"/>
      <c r="E83" s="79">
        <v>385441</v>
      </c>
      <c r="F83" s="79">
        <v>559655</v>
      </c>
      <c r="G83" s="85">
        <v>1274434</v>
      </c>
      <c r="H83" s="85">
        <v>509.05739247311828</v>
      </c>
      <c r="I83" s="85"/>
      <c r="J83" s="85">
        <v>595.77573924731189</v>
      </c>
      <c r="K83" s="85">
        <v>865.05813172043008</v>
      </c>
      <c r="L83" s="85">
        <f t="shared" si="4"/>
        <v>1969.8912634408603</v>
      </c>
    </row>
    <row r="84" spans="1:12" s="90" customFormat="1">
      <c r="A84" s="89"/>
      <c r="B84" s="89" t="s">
        <v>120</v>
      </c>
      <c r="C84" s="79"/>
      <c r="D84" s="79"/>
      <c r="E84" s="79">
        <v>1227934</v>
      </c>
      <c r="F84" s="79">
        <v>533421</v>
      </c>
      <c r="G84" s="85">
        <v>1761355</v>
      </c>
      <c r="H84" s="85"/>
      <c r="I84" s="85"/>
      <c r="J84" s="85">
        <v>1898.01626344086</v>
      </c>
      <c r="K84" s="85">
        <v>824.50826612903222</v>
      </c>
      <c r="L84" s="85">
        <f t="shared" si="4"/>
        <v>2722.5245295698924</v>
      </c>
    </row>
    <row r="85" spans="1:12" s="90" customFormat="1">
      <c r="A85" s="89"/>
      <c r="B85" s="89" t="s">
        <v>122</v>
      </c>
      <c r="C85" s="79"/>
      <c r="D85" s="79"/>
      <c r="E85" s="79">
        <v>25275</v>
      </c>
      <c r="F85" s="79"/>
      <c r="G85" s="85">
        <v>25275</v>
      </c>
      <c r="H85" s="85"/>
      <c r="I85" s="85"/>
      <c r="J85" s="85">
        <v>39.067540322580641</v>
      </c>
      <c r="K85" s="85"/>
      <c r="L85" s="85">
        <f t="shared" si="4"/>
        <v>39.067540322580641</v>
      </c>
    </row>
    <row r="86" spans="1:12" s="90" customFormat="1">
      <c r="A86" s="89"/>
      <c r="B86" s="89" t="s">
        <v>121</v>
      </c>
      <c r="C86" s="79"/>
      <c r="D86" s="79"/>
      <c r="E86" s="79">
        <v>454946</v>
      </c>
      <c r="F86" s="79"/>
      <c r="G86" s="85">
        <v>454946</v>
      </c>
      <c r="H86" s="85"/>
      <c r="I86" s="85"/>
      <c r="J86" s="85">
        <v>703.20954301075267</v>
      </c>
      <c r="K86" s="85"/>
      <c r="L86" s="85">
        <f t="shared" si="4"/>
        <v>703.20954301075267</v>
      </c>
    </row>
    <row r="87" spans="1:12" s="90" customFormat="1">
      <c r="A87" s="89"/>
      <c r="B87" s="89" t="s">
        <v>123</v>
      </c>
      <c r="C87" s="79"/>
      <c r="D87" s="79"/>
      <c r="E87" s="79">
        <v>10531</v>
      </c>
      <c r="F87" s="79"/>
      <c r="G87" s="85">
        <v>10531</v>
      </c>
      <c r="H87" s="85"/>
      <c r="I87" s="85"/>
      <c r="J87" s="85">
        <v>16.277755376344086</v>
      </c>
      <c r="K87" s="85"/>
      <c r="L87" s="85">
        <f t="shared" si="4"/>
        <v>16.277755376344086</v>
      </c>
    </row>
    <row r="88" spans="1:12" s="90" customFormat="1">
      <c r="A88" s="89"/>
      <c r="B88" s="89" t="s">
        <v>206</v>
      </c>
      <c r="C88" s="79"/>
      <c r="D88" s="79"/>
      <c r="E88" s="79">
        <v>2106</v>
      </c>
      <c r="F88" s="79"/>
      <c r="G88" s="85"/>
      <c r="H88" s="85"/>
      <c r="I88" s="85"/>
      <c r="J88" s="85">
        <v>3.2552419354838706</v>
      </c>
      <c r="K88" s="85"/>
      <c r="L88" s="85">
        <f t="shared" si="4"/>
        <v>3.2552419354838706</v>
      </c>
    </row>
    <row r="89" spans="1:12" s="90" customFormat="1">
      <c r="A89" s="83">
        <v>27</v>
      </c>
      <c r="B89" s="84" t="s">
        <v>34</v>
      </c>
      <c r="C89" s="41">
        <v>398782</v>
      </c>
      <c r="D89" s="41">
        <v>0</v>
      </c>
      <c r="E89" s="41">
        <v>2466107.56</v>
      </c>
      <c r="F89" s="41">
        <v>834850</v>
      </c>
      <c r="G89" s="41">
        <v>3699739.56</v>
      </c>
      <c r="H89" s="32">
        <v>616.39690860215046</v>
      </c>
      <c r="I89" s="32" t="s">
        <v>203</v>
      </c>
      <c r="J89" s="32">
        <v>3811.8598037634406</v>
      </c>
      <c r="K89" s="32">
        <v>1290.4267473118277</v>
      </c>
      <c r="L89" s="32">
        <f t="shared" si="4"/>
        <v>5718.6834596774188</v>
      </c>
    </row>
    <row r="90" spans="1:12" s="90" customFormat="1">
      <c r="A90" s="89"/>
      <c r="B90" s="89" t="s">
        <v>124</v>
      </c>
      <c r="C90" s="79"/>
      <c r="D90" s="79"/>
      <c r="E90" s="79">
        <v>1238479.56</v>
      </c>
      <c r="F90" s="79">
        <v>542820</v>
      </c>
      <c r="G90" s="85">
        <v>1781299.56</v>
      </c>
      <c r="H90" s="85"/>
      <c r="I90" s="85"/>
      <c r="J90" s="85">
        <v>1914.3165241935483</v>
      </c>
      <c r="K90" s="85">
        <v>839.03629032258061</v>
      </c>
      <c r="L90" s="85">
        <f t="shared" si="4"/>
        <v>2753.352814516129</v>
      </c>
    </row>
    <row r="91" spans="1:12" s="90" customFormat="1">
      <c r="A91" s="89"/>
      <c r="B91" s="89" t="s">
        <v>127</v>
      </c>
      <c r="C91" s="79"/>
      <c r="D91" s="79"/>
      <c r="E91" s="79">
        <v>844642</v>
      </c>
      <c r="F91" s="79">
        <v>227079</v>
      </c>
      <c r="G91" s="85">
        <v>1071721</v>
      </c>
      <c r="H91" s="85"/>
      <c r="I91" s="85"/>
      <c r="J91" s="85">
        <v>1305.5622311827956</v>
      </c>
      <c r="K91" s="85">
        <v>350.99576612903218</v>
      </c>
      <c r="L91" s="85">
        <f t="shared" si="4"/>
        <v>1656.5579973118279</v>
      </c>
    </row>
    <row r="92" spans="1:12" s="90" customFormat="1">
      <c r="A92" s="89"/>
      <c r="B92" s="89" t="s">
        <v>125</v>
      </c>
      <c r="C92" s="79"/>
      <c r="D92" s="79"/>
      <c r="E92" s="79">
        <v>258448</v>
      </c>
      <c r="F92" s="79">
        <v>2338</v>
      </c>
      <c r="G92" s="85">
        <v>260786</v>
      </c>
      <c r="H92" s="85"/>
      <c r="I92" s="85"/>
      <c r="J92" s="85">
        <v>399.48279569892469</v>
      </c>
      <c r="K92" s="85">
        <v>3.6138440860215053</v>
      </c>
      <c r="L92" s="85">
        <f t="shared" si="4"/>
        <v>403.09663978494621</v>
      </c>
    </row>
    <row r="93" spans="1:12" s="90" customFormat="1">
      <c r="A93" s="89"/>
      <c r="B93" s="89" t="s">
        <v>126</v>
      </c>
      <c r="C93" s="79"/>
      <c r="D93" s="79"/>
      <c r="E93" s="79">
        <v>21455</v>
      </c>
      <c r="F93" s="79"/>
      <c r="G93" s="85">
        <v>21455</v>
      </c>
      <c r="H93" s="85"/>
      <c r="I93" s="85"/>
      <c r="J93" s="85">
        <v>33.162970430107521</v>
      </c>
      <c r="K93" s="85"/>
      <c r="L93" s="85">
        <f t="shared" si="4"/>
        <v>33.162970430107521</v>
      </c>
    </row>
    <row r="94" spans="1:12" s="90" customFormat="1">
      <c r="A94" s="89"/>
      <c r="B94" s="89" t="s">
        <v>128</v>
      </c>
      <c r="C94" s="79"/>
      <c r="D94" s="79"/>
      <c r="E94" s="79">
        <v>37978</v>
      </c>
      <c r="F94" s="79">
        <v>33978</v>
      </c>
      <c r="G94" s="85">
        <v>71956</v>
      </c>
      <c r="H94" s="85"/>
      <c r="I94" s="85"/>
      <c r="J94" s="85">
        <v>58.702553763440854</v>
      </c>
      <c r="K94" s="85">
        <v>52.519758064516125</v>
      </c>
      <c r="L94" s="85">
        <f t="shared" si="4"/>
        <v>111.22231182795699</v>
      </c>
    </row>
    <row r="95" spans="1:12" s="90" customFormat="1">
      <c r="A95" s="89"/>
      <c r="B95" s="89" t="s">
        <v>129</v>
      </c>
      <c r="C95" s="79"/>
      <c r="D95" s="79"/>
      <c r="E95" s="79">
        <v>65105</v>
      </c>
      <c r="F95" s="79">
        <v>28635</v>
      </c>
      <c r="G95" s="85">
        <v>93740</v>
      </c>
      <c r="H95" s="85"/>
      <c r="I95" s="85"/>
      <c r="J95" s="85">
        <v>100.63272849462363</v>
      </c>
      <c r="K95" s="85">
        <v>44.261088709677409</v>
      </c>
      <c r="L95" s="85">
        <f t="shared" si="4"/>
        <v>144.89381720430106</v>
      </c>
    </row>
    <row r="96" spans="1:12" s="90" customFormat="1">
      <c r="A96" s="83">
        <v>28</v>
      </c>
      <c r="B96" s="84" t="s">
        <v>35</v>
      </c>
      <c r="C96" s="41">
        <v>397408</v>
      </c>
      <c r="D96" s="41">
        <v>0</v>
      </c>
      <c r="E96" s="41">
        <v>630384</v>
      </c>
      <c r="F96" s="41">
        <v>537169</v>
      </c>
      <c r="G96" s="41">
        <v>1564961</v>
      </c>
      <c r="H96" s="32">
        <v>614.27311827956987</v>
      </c>
      <c r="I96" s="32" t="s">
        <v>203</v>
      </c>
      <c r="J96" s="32">
        <v>974.38387096774181</v>
      </c>
      <c r="K96" s="32">
        <v>830.30154569892466</v>
      </c>
      <c r="L96" s="32">
        <f>H96+I96+J96+K96</f>
        <v>2418.9585349462363</v>
      </c>
    </row>
    <row r="97" spans="1:12" s="90" customFormat="1">
      <c r="A97" s="89"/>
      <c r="B97" s="89" t="s">
        <v>130</v>
      </c>
      <c r="C97" s="79">
        <v>397408</v>
      </c>
      <c r="D97" s="79">
        <v>0</v>
      </c>
      <c r="E97" s="79">
        <v>630384</v>
      </c>
      <c r="F97" s="79">
        <v>537169</v>
      </c>
      <c r="G97" s="85">
        <v>1564961</v>
      </c>
      <c r="H97" s="85">
        <v>614.27311827956987</v>
      </c>
      <c r="I97" s="85"/>
      <c r="J97" s="85">
        <v>974.38387096774181</v>
      </c>
      <c r="K97" s="85">
        <v>830.30154569892466</v>
      </c>
      <c r="L97" s="85">
        <f>H97+I97+J97+K97</f>
        <v>2418.9585349462363</v>
      </c>
    </row>
    <row r="98" spans="1:12" s="90" customFormat="1">
      <c r="A98" s="83">
        <v>29</v>
      </c>
      <c r="B98" s="84" t="s">
        <v>36</v>
      </c>
      <c r="C98" s="41">
        <v>220316</v>
      </c>
      <c r="D98" s="41">
        <v>0</v>
      </c>
      <c r="E98" s="41">
        <v>1261742</v>
      </c>
      <c r="F98" s="41">
        <v>655540</v>
      </c>
      <c r="G98" s="41">
        <v>2137598</v>
      </c>
      <c r="H98" s="32">
        <v>340.54220430107523</v>
      </c>
      <c r="I98" s="32" t="s">
        <v>203</v>
      </c>
      <c r="J98" s="32">
        <v>1950.2732526881721</v>
      </c>
      <c r="K98" s="32">
        <v>1013.2674731182796</v>
      </c>
      <c r="L98" s="32">
        <f>H98+I98+J98+K98</f>
        <v>3304.0829301075269</v>
      </c>
    </row>
    <row r="99" spans="1:12" s="90" customFormat="1">
      <c r="A99" s="89"/>
      <c r="B99" s="89" t="s">
        <v>131</v>
      </c>
      <c r="C99" s="79">
        <v>220316</v>
      </c>
      <c r="D99" s="79"/>
      <c r="E99" s="79">
        <v>1182252</v>
      </c>
      <c r="F99" s="79">
        <v>655540</v>
      </c>
      <c r="G99" s="85">
        <v>2058108</v>
      </c>
      <c r="H99" s="85">
        <v>340.54220430107523</v>
      </c>
      <c r="I99" s="85"/>
      <c r="J99" s="85">
        <v>1827.4056451612901</v>
      </c>
      <c r="K99" s="85">
        <v>1013.2674731182796</v>
      </c>
      <c r="L99" s="85">
        <f t="shared" ref="L99:L113" si="5">H99+I99+J99+K99</f>
        <v>3181.2153225806451</v>
      </c>
    </row>
    <row r="100" spans="1:12" s="90" customFormat="1">
      <c r="A100" s="89"/>
      <c r="B100" s="89" t="s">
        <v>97</v>
      </c>
      <c r="C100" s="79"/>
      <c r="D100" s="79"/>
      <c r="E100" s="79">
        <v>79490</v>
      </c>
      <c r="F100" s="79"/>
      <c r="G100" s="85">
        <v>79490</v>
      </c>
      <c r="H100" s="85"/>
      <c r="I100" s="85"/>
      <c r="J100" s="85">
        <v>122.86760752688171</v>
      </c>
      <c r="K100" s="85"/>
      <c r="L100" s="85">
        <f t="shared" si="5"/>
        <v>122.86760752688171</v>
      </c>
    </row>
    <row r="101" spans="1:12" s="90" customFormat="1">
      <c r="A101" s="83">
        <v>30</v>
      </c>
      <c r="B101" s="84" t="s">
        <v>37</v>
      </c>
      <c r="C101" s="41">
        <v>8205</v>
      </c>
      <c r="D101" s="41">
        <v>0</v>
      </c>
      <c r="E101" s="41">
        <v>3265799</v>
      </c>
      <c r="F101" s="41">
        <v>1768605</v>
      </c>
      <c r="G101" s="41">
        <v>5042609</v>
      </c>
      <c r="H101" s="32">
        <v>12.682459677419352</v>
      </c>
      <c r="I101" s="32" t="s">
        <v>203</v>
      </c>
      <c r="J101" s="32">
        <v>5047.9420026881717</v>
      </c>
      <c r="K101" s="32">
        <v>2733.7308467741932</v>
      </c>
      <c r="L101" s="32">
        <f>H101+I101+J101+K101</f>
        <v>7794.3553091397844</v>
      </c>
    </row>
    <row r="102" spans="1:12" s="90" customFormat="1">
      <c r="A102" s="89"/>
      <c r="B102" s="89" t="s">
        <v>132</v>
      </c>
      <c r="C102" s="79"/>
      <c r="D102" s="79"/>
      <c r="E102" s="79">
        <v>3265799</v>
      </c>
      <c r="F102" s="79">
        <v>1768605</v>
      </c>
      <c r="G102" s="79">
        <v>5042609</v>
      </c>
      <c r="H102" s="85"/>
      <c r="I102" s="85"/>
      <c r="J102" s="85">
        <v>5047.9420026881717</v>
      </c>
      <c r="K102" s="85">
        <v>2733.7308467741932</v>
      </c>
      <c r="L102" s="85">
        <f t="shared" si="5"/>
        <v>7781.6728494623649</v>
      </c>
    </row>
    <row r="103" spans="1:12" s="90" customFormat="1">
      <c r="A103" s="83">
        <v>31</v>
      </c>
      <c r="B103" s="84" t="s">
        <v>38</v>
      </c>
      <c r="C103" s="41">
        <v>6800</v>
      </c>
      <c r="D103" s="41">
        <v>0</v>
      </c>
      <c r="E103" s="41">
        <v>716964</v>
      </c>
      <c r="F103" s="91">
        <v>582907</v>
      </c>
      <c r="G103" s="41">
        <v>1306671</v>
      </c>
      <c r="H103" s="32">
        <v>10.510752688172044</v>
      </c>
      <c r="I103" s="32" t="s">
        <v>203</v>
      </c>
      <c r="J103" s="32">
        <v>1108.2104838709677</v>
      </c>
      <c r="K103" s="32">
        <v>900.99872311827949</v>
      </c>
      <c r="L103" s="32">
        <f t="shared" si="5"/>
        <v>2019.7199596774192</v>
      </c>
    </row>
    <row r="104" spans="1:12" s="90" customFormat="1">
      <c r="A104" s="89"/>
      <c r="B104" s="89" t="s">
        <v>133</v>
      </c>
      <c r="C104" s="79"/>
      <c r="D104" s="79"/>
      <c r="E104" s="79">
        <v>716964</v>
      </c>
      <c r="F104" s="79">
        <v>582907</v>
      </c>
      <c r="G104" s="85">
        <v>1299871</v>
      </c>
      <c r="H104" s="85"/>
      <c r="I104" s="85"/>
      <c r="J104" s="85">
        <v>1108.2104838709677</v>
      </c>
      <c r="K104" s="85">
        <v>900.99872311827949</v>
      </c>
      <c r="L104" s="85">
        <f t="shared" si="5"/>
        <v>2009.2092069892471</v>
      </c>
    </row>
    <row r="105" spans="1:12" s="90" customFormat="1">
      <c r="A105" s="80">
        <v>32</v>
      </c>
      <c r="B105" s="81" t="s">
        <v>39</v>
      </c>
      <c r="C105" s="55">
        <v>525861</v>
      </c>
      <c r="D105" s="55">
        <v>100257</v>
      </c>
      <c r="E105" s="55">
        <v>4389493</v>
      </c>
      <c r="F105" s="55">
        <v>1786823</v>
      </c>
      <c r="G105" s="55">
        <v>6802434</v>
      </c>
      <c r="H105" s="26">
        <v>812.82278225806442</v>
      </c>
      <c r="I105" s="26">
        <v>154.96713709677417</v>
      </c>
      <c r="J105" s="26">
        <v>6784.8346102150535</v>
      </c>
      <c r="K105" s="26">
        <v>2761.8903897849464</v>
      </c>
      <c r="L105" s="26">
        <f t="shared" si="5"/>
        <v>10514.514919354839</v>
      </c>
    </row>
    <row r="106" spans="1:12" s="90" customFormat="1">
      <c r="A106" s="89"/>
      <c r="B106" s="89" t="s">
        <v>134</v>
      </c>
      <c r="C106" s="79">
        <v>525861</v>
      </c>
      <c r="D106" s="79">
        <v>100257</v>
      </c>
      <c r="E106" s="79">
        <v>4389493</v>
      </c>
      <c r="F106" s="79">
        <v>1786823</v>
      </c>
      <c r="G106" s="85">
        <v>6802434</v>
      </c>
      <c r="H106" s="85">
        <v>812.82278225806442</v>
      </c>
      <c r="I106" s="85"/>
      <c r="J106" s="85">
        <v>6784.8346102150535</v>
      </c>
      <c r="K106" s="85">
        <v>2761.8903897849464</v>
      </c>
      <c r="L106" s="85">
        <f t="shared" si="5"/>
        <v>10359.547782258065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356708</v>
      </c>
      <c r="F107" s="92">
        <v>61252</v>
      </c>
      <c r="G107" s="41">
        <v>417960</v>
      </c>
      <c r="H107" s="32" t="s">
        <v>203</v>
      </c>
      <c r="I107" s="32" t="s">
        <v>203</v>
      </c>
      <c r="J107" s="32">
        <v>551.36317204301065</v>
      </c>
      <c r="K107" s="32">
        <v>94.677150537634404</v>
      </c>
      <c r="L107" s="32">
        <f t="shared" si="5"/>
        <v>646.04032258064501</v>
      </c>
    </row>
    <row r="108" spans="1:12" s="90" customFormat="1" ht="30">
      <c r="A108" s="89"/>
      <c r="B108" s="93" t="s">
        <v>135</v>
      </c>
      <c r="C108" s="79"/>
      <c r="D108" s="79"/>
      <c r="E108" s="79">
        <v>356708</v>
      </c>
      <c r="F108" s="79">
        <v>61252</v>
      </c>
      <c r="G108" s="85">
        <v>417960</v>
      </c>
      <c r="H108" s="85"/>
      <c r="I108" s="85"/>
      <c r="J108" s="85">
        <v>551.36317204301065</v>
      </c>
      <c r="K108" s="85">
        <v>94.677150537634404</v>
      </c>
      <c r="L108" s="85">
        <f t="shared" si="5"/>
        <v>646.04032258064501</v>
      </c>
    </row>
    <row r="109" spans="1:12" s="90" customFormat="1">
      <c r="A109" s="80">
        <v>34</v>
      </c>
      <c r="B109" s="81" t="s">
        <v>41</v>
      </c>
      <c r="C109" s="55">
        <v>137097</v>
      </c>
      <c r="D109" s="55">
        <v>0</v>
      </c>
      <c r="E109" s="55">
        <v>86202</v>
      </c>
      <c r="F109" s="55">
        <v>110612</v>
      </c>
      <c r="G109" s="55">
        <v>333911</v>
      </c>
      <c r="H109" s="26">
        <v>211.91068548387096</v>
      </c>
      <c r="I109" s="26" t="s">
        <v>203</v>
      </c>
      <c r="J109" s="26">
        <v>133.2423387096774</v>
      </c>
      <c r="K109" s="26">
        <v>170.97284946236559</v>
      </c>
      <c r="L109" s="26">
        <f t="shared" si="5"/>
        <v>516.12587365591401</v>
      </c>
    </row>
    <row r="110" spans="1:12" s="90" customFormat="1">
      <c r="A110" s="89"/>
      <c r="B110" s="89" t="s">
        <v>136</v>
      </c>
      <c r="C110" s="79">
        <v>137097</v>
      </c>
      <c r="D110" s="79"/>
      <c r="E110" s="79">
        <v>86202</v>
      </c>
      <c r="F110" s="79">
        <v>110612</v>
      </c>
      <c r="G110" s="85">
        <v>333911</v>
      </c>
      <c r="H110" s="85">
        <v>211.91068548387096</v>
      </c>
      <c r="I110" s="85"/>
      <c r="J110" s="85">
        <v>133.2423387096774</v>
      </c>
      <c r="K110" s="85">
        <v>170.97284946236559</v>
      </c>
      <c r="L110" s="85">
        <f t="shared" si="5"/>
        <v>516.12587365591401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220351</v>
      </c>
      <c r="F111" s="41">
        <v>43132</v>
      </c>
      <c r="G111" s="41">
        <v>263483</v>
      </c>
      <c r="H111" s="32" t="s">
        <v>203</v>
      </c>
      <c r="I111" s="32" t="s">
        <v>203</v>
      </c>
      <c r="J111" s="32">
        <v>340.59630376344086</v>
      </c>
      <c r="K111" s="32">
        <v>66.669086021505379</v>
      </c>
      <c r="L111" s="32">
        <f t="shared" si="5"/>
        <v>407.26538978494625</v>
      </c>
    </row>
    <row r="112" spans="1:12" s="90" customFormat="1" ht="30">
      <c r="A112" s="89"/>
      <c r="B112" s="93" t="s">
        <v>138</v>
      </c>
      <c r="C112" s="79"/>
      <c r="D112" s="79"/>
      <c r="E112" s="79">
        <v>52884.24</v>
      </c>
      <c r="F112" s="79">
        <v>2631.0520000000001</v>
      </c>
      <c r="G112" s="85">
        <v>55515.292000000001</v>
      </c>
      <c r="H112" s="85"/>
      <c r="I112" s="85"/>
      <c r="J112" s="85">
        <v>81.743112903225793</v>
      </c>
      <c r="K112" s="85">
        <v>4.0668142473118278</v>
      </c>
      <c r="L112" s="85">
        <f t="shared" si="5"/>
        <v>85.809927150537618</v>
      </c>
    </row>
    <row r="113" spans="1:12" s="90" customFormat="1">
      <c r="A113" s="89"/>
      <c r="B113" s="89" t="s">
        <v>137</v>
      </c>
      <c r="C113" s="79"/>
      <c r="D113" s="79"/>
      <c r="E113" s="79">
        <v>167466.76</v>
      </c>
      <c r="F113" s="79">
        <v>40500.947999999997</v>
      </c>
      <c r="G113" s="85">
        <v>207967.70800000001</v>
      </c>
      <c r="H113" s="85"/>
      <c r="I113" s="85"/>
      <c r="J113" s="85">
        <v>258.85319086021502</v>
      </c>
      <c r="K113" s="85">
        <v>62.602271774193539</v>
      </c>
      <c r="L113" s="85">
        <f t="shared" si="5"/>
        <v>321.45546263440855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152030</v>
      </c>
      <c r="E114" s="41">
        <v>911676</v>
      </c>
      <c r="F114" s="41">
        <v>1032822</v>
      </c>
      <c r="G114" s="41">
        <v>2096528</v>
      </c>
      <c r="H114" s="32" t="s">
        <v>203</v>
      </c>
      <c r="I114" s="32">
        <v>234.9926075268817</v>
      </c>
      <c r="J114" s="32">
        <v>1409.1766129032255</v>
      </c>
      <c r="K114" s="32">
        <v>1596.4318548387096</v>
      </c>
      <c r="L114" s="32">
        <f>H114+I114+J114+K114</f>
        <v>3240.6010752688171</v>
      </c>
    </row>
    <row r="115" spans="1:12" s="90" customFormat="1" ht="30" customHeight="1">
      <c r="A115" s="89"/>
      <c r="B115" s="89" t="s">
        <v>139</v>
      </c>
      <c r="C115" s="79"/>
      <c r="D115" s="79">
        <v>152030</v>
      </c>
      <c r="E115" s="79">
        <v>911676</v>
      </c>
      <c r="F115" s="79">
        <v>1032822</v>
      </c>
      <c r="G115" s="85">
        <v>2096528</v>
      </c>
      <c r="H115" s="85"/>
      <c r="I115" s="85">
        <v>234.9926075268817</v>
      </c>
      <c r="J115" s="85">
        <v>1409.1766129032255</v>
      </c>
      <c r="K115" s="85">
        <v>1596.4318548387096</v>
      </c>
      <c r="L115" s="85">
        <f>H115+I115+J115+K115</f>
        <v>3240.6010752688171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460432</v>
      </c>
      <c r="F116" s="41">
        <v>608673</v>
      </c>
      <c r="G116" s="41">
        <v>1069105</v>
      </c>
      <c r="H116" s="32" t="s">
        <v>203</v>
      </c>
      <c r="I116" s="32" t="s">
        <v>203</v>
      </c>
      <c r="J116" s="32">
        <v>711.6892473118279</v>
      </c>
      <c r="K116" s="32">
        <v>940.82520161290313</v>
      </c>
      <c r="L116" s="32">
        <f>H116+I116+J116+K116</f>
        <v>1652.5144489247309</v>
      </c>
    </row>
    <row r="117" spans="1:12" s="90" customFormat="1">
      <c r="A117" s="89"/>
      <c r="B117" s="89" t="s">
        <v>140</v>
      </c>
      <c r="C117" s="79"/>
      <c r="D117" s="79"/>
      <c r="E117" s="79">
        <v>460432</v>
      </c>
      <c r="F117" s="79">
        <v>608673</v>
      </c>
      <c r="G117" s="85">
        <v>1069105</v>
      </c>
      <c r="H117" s="85"/>
      <c r="I117" s="85"/>
      <c r="J117" s="85">
        <v>711.6892473118279</v>
      </c>
      <c r="K117" s="85">
        <v>940.82520161290313</v>
      </c>
      <c r="L117" s="85">
        <f>SUM(H117:K117)</f>
        <v>1652.5144489247309</v>
      </c>
    </row>
    <row r="118" spans="1:12" s="90" customFormat="1">
      <c r="A118" s="83">
        <v>38</v>
      </c>
      <c r="B118" s="84" t="s">
        <v>45</v>
      </c>
      <c r="C118" s="41">
        <v>128863</v>
      </c>
      <c r="D118" s="41">
        <v>0</v>
      </c>
      <c r="E118" s="41">
        <v>928911</v>
      </c>
      <c r="F118" s="41">
        <v>274018</v>
      </c>
      <c r="G118" s="41">
        <v>1331792</v>
      </c>
      <c r="H118" s="32">
        <v>199.18340053763438</v>
      </c>
      <c r="I118" s="32" t="s">
        <v>203</v>
      </c>
      <c r="J118" s="32">
        <v>1435.8167338709677</v>
      </c>
      <c r="K118" s="32">
        <v>423.5493279569892</v>
      </c>
      <c r="L118" s="32">
        <f>H118+I118+J118+K118</f>
        <v>2058.5494623655914</v>
      </c>
    </row>
    <row r="119" spans="1:12" s="90" customFormat="1">
      <c r="A119" s="89"/>
      <c r="B119" s="89" t="s">
        <v>146</v>
      </c>
      <c r="C119" s="79">
        <v>128863</v>
      </c>
      <c r="D119" s="79"/>
      <c r="E119" s="79">
        <v>273007</v>
      </c>
      <c r="F119" s="79">
        <v>71245</v>
      </c>
      <c r="G119" s="85">
        <v>473115</v>
      </c>
      <c r="H119" s="85">
        <v>199.18340053763438</v>
      </c>
      <c r="I119" s="85"/>
      <c r="J119" s="85">
        <v>421.98662634408601</v>
      </c>
      <c r="K119" s="85">
        <v>110.12331989247312</v>
      </c>
      <c r="L119" s="85">
        <f t="shared" ref="L119:L125" si="6">H119+I119+J119+K119</f>
        <v>731.29334677419342</v>
      </c>
    </row>
    <row r="120" spans="1:12" s="90" customFormat="1">
      <c r="A120" s="89"/>
      <c r="B120" s="89" t="s">
        <v>141</v>
      </c>
      <c r="C120" s="79"/>
      <c r="D120" s="79"/>
      <c r="E120" s="79">
        <v>88990</v>
      </c>
      <c r="F120" s="79"/>
      <c r="G120" s="85">
        <v>88990</v>
      </c>
      <c r="H120" s="85"/>
      <c r="I120" s="85"/>
      <c r="J120" s="85">
        <v>137.55174731182794</v>
      </c>
      <c r="K120" s="85"/>
      <c r="L120" s="85">
        <f t="shared" si="6"/>
        <v>137.55174731182794</v>
      </c>
    </row>
    <row r="121" spans="1:12" s="90" customFormat="1">
      <c r="A121" s="89"/>
      <c r="B121" s="89" t="s">
        <v>142</v>
      </c>
      <c r="C121" s="79"/>
      <c r="D121" s="79"/>
      <c r="E121" s="79">
        <v>13376</v>
      </c>
      <c r="F121" s="79"/>
      <c r="G121" s="85">
        <v>13376</v>
      </c>
      <c r="H121" s="85"/>
      <c r="I121" s="85"/>
      <c r="J121" s="85">
        <v>20.675268817204298</v>
      </c>
      <c r="K121" s="85"/>
      <c r="L121" s="85">
        <f t="shared" si="6"/>
        <v>20.675268817204298</v>
      </c>
    </row>
    <row r="122" spans="1:12" s="90" customFormat="1">
      <c r="A122" s="89"/>
      <c r="B122" s="89" t="s">
        <v>143</v>
      </c>
      <c r="C122" s="79"/>
      <c r="D122" s="79"/>
      <c r="E122" s="79">
        <v>33627</v>
      </c>
      <c r="F122" s="79">
        <v>22497</v>
      </c>
      <c r="G122" s="85">
        <v>56124</v>
      </c>
      <c r="H122" s="85"/>
      <c r="I122" s="85"/>
      <c r="J122" s="85">
        <v>51.977217741935476</v>
      </c>
      <c r="K122" s="85">
        <v>34.773588709677419</v>
      </c>
      <c r="L122" s="85">
        <f t="shared" si="6"/>
        <v>86.750806451612902</v>
      </c>
    </row>
    <row r="123" spans="1:12" s="90" customFormat="1">
      <c r="A123" s="89"/>
      <c r="B123" s="89" t="s">
        <v>144</v>
      </c>
      <c r="C123" s="79"/>
      <c r="D123" s="79"/>
      <c r="E123" s="79">
        <v>28424</v>
      </c>
      <c r="F123" s="79">
        <v>34252</v>
      </c>
      <c r="G123" s="85">
        <v>62676</v>
      </c>
      <c r="H123" s="85"/>
      <c r="I123" s="85"/>
      <c r="J123" s="85">
        <v>43.934946236559135</v>
      </c>
      <c r="K123" s="85">
        <v>52.943279569892468</v>
      </c>
      <c r="L123" s="85">
        <f t="shared" si="6"/>
        <v>96.87822580645161</v>
      </c>
    </row>
    <row r="124" spans="1:12" s="90" customFormat="1">
      <c r="A124" s="89"/>
      <c r="B124" s="89" t="s">
        <v>145</v>
      </c>
      <c r="C124" s="79"/>
      <c r="D124" s="79"/>
      <c r="E124" s="79">
        <v>54899</v>
      </c>
      <c r="F124" s="79">
        <v>88919</v>
      </c>
      <c r="G124" s="85">
        <v>143818</v>
      </c>
      <c r="H124" s="85"/>
      <c r="I124" s="85"/>
      <c r="J124" s="85">
        <v>84.857325268817192</v>
      </c>
      <c r="K124" s="85">
        <v>137.44200268817204</v>
      </c>
      <c r="L124" s="85">
        <f t="shared" si="6"/>
        <v>222.29932795698923</v>
      </c>
    </row>
    <row r="125" spans="1:12" s="90" customFormat="1">
      <c r="A125" s="89"/>
      <c r="B125" s="89" t="s">
        <v>147</v>
      </c>
      <c r="C125" s="79"/>
      <c r="D125" s="79"/>
      <c r="E125" s="79">
        <v>436588</v>
      </c>
      <c r="F125" s="79">
        <v>57105</v>
      </c>
      <c r="G125" s="85">
        <v>493693</v>
      </c>
      <c r="H125" s="85"/>
      <c r="I125" s="85"/>
      <c r="J125" s="85">
        <v>674.83360215053756</v>
      </c>
      <c r="K125" s="85">
        <v>88.267137096774178</v>
      </c>
      <c r="L125" s="85">
        <f t="shared" si="6"/>
        <v>763.10073924731171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511464</v>
      </c>
      <c r="F126" s="95">
        <v>52400</v>
      </c>
      <c r="G126" s="41">
        <v>563864</v>
      </c>
      <c r="H126" s="51" t="s">
        <v>203</v>
      </c>
      <c r="I126" s="51" t="s">
        <v>203</v>
      </c>
      <c r="J126" s="32">
        <v>790.56935483870961</v>
      </c>
      <c r="K126" s="32">
        <v>80.994623655913983</v>
      </c>
      <c r="L126" s="32">
        <f>H126+I126+J126+K126</f>
        <v>871.5639784946236</v>
      </c>
    </row>
    <row r="127" spans="1:12" s="90" customFormat="1" ht="30">
      <c r="A127" s="89"/>
      <c r="B127" s="93" t="s">
        <v>148</v>
      </c>
      <c r="C127" s="79"/>
      <c r="D127" s="79"/>
      <c r="E127" s="79">
        <v>511464</v>
      </c>
      <c r="F127" s="79">
        <v>52400</v>
      </c>
      <c r="G127" s="85">
        <v>563864</v>
      </c>
      <c r="H127" s="85"/>
      <c r="I127" s="85"/>
      <c r="J127" s="85">
        <v>790.56935483870961</v>
      </c>
      <c r="K127" s="85">
        <v>80.994623655913983</v>
      </c>
      <c r="L127" s="85">
        <f>SUM(H127:K127)</f>
        <v>871.5639784946236</v>
      </c>
    </row>
    <row r="128" spans="1:12" s="90" customFormat="1">
      <c r="A128" s="83">
        <v>40</v>
      </c>
      <c r="B128" s="84" t="s">
        <v>47</v>
      </c>
      <c r="C128" s="41">
        <v>133712</v>
      </c>
      <c r="D128" s="41">
        <v>0</v>
      </c>
      <c r="E128" s="41">
        <v>3653146</v>
      </c>
      <c r="F128" s="41">
        <v>2739579</v>
      </c>
      <c r="G128" s="41">
        <v>6526437</v>
      </c>
      <c r="H128" s="32">
        <v>206.67849462365589</v>
      </c>
      <c r="I128" s="32" t="s">
        <v>203</v>
      </c>
      <c r="J128" s="32">
        <v>5646.6638440860215</v>
      </c>
      <c r="K128" s="32">
        <v>4234.5643145161284</v>
      </c>
      <c r="L128" s="32">
        <f>H128+I128+J128+K128</f>
        <v>10087.906653225806</v>
      </c>
    </row>
    <row r="129" spans="1:12" s="90" customFormat="1">
      <c r="A129" s="89"/>
      <c r="B129" s="89" t="s">
        <v>149</v>
      </c>
      <c r="C129" s="79">
        <v>133712</v>
      </c>
      <c r="D129" s="79">
        <v>0</v>
      </c>
      <c r="E129" s="79">
        <v>3653146</v>
      </c>
      <c r="F129" s="79">
        <v>2739579</v>
      </c>
      <c r="G129" s="85">
        <v>6526437</v>
      </c>
      <c r="H129" s="85">
        <v>206.67849462365589</v>
      </c>
      <c r="I129" s="85"/>
      <c r="J129" s="85">
        <v>5646.6638440860215</v>
      </c>
      <c r="K129" s="85">
        <v>4234.5643145161284</v>
      </c>
      <c r="L129" s="85">
        <f>H129+I129+J129+K129</f>
        <v>10087.906653225806</v>
      </c>
    </row>
    <row r="130" spans="1:12" s="90" customFormat="1">
      <c r="A130" s="83">
        <v>41</v>
      </c>
      <c r="B130" s="84" t="s">
        <v>48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32" t="s">
        <v>203</v>
      </c>
      <c r="I130" s="32" t="s">
        <v>203</v>
      </c>
      <c r="J130" s="32" t="s">
        <v>203</v>
      </c>
      <c r="K130" s="32" t="s">
        <v>203</v>
      </c>
      <c r="L130" s="32">
        <f>H130+I130+J130+K130</f>
        <v>0</v>
      </c>
    </row>
    <row r="131" spans="1:12" s="90" customFormat="1">
      <c r="A131" s="89"/>
      <c r="B131" s="89" t="s">
        <v>150</v>
      </c>
      <c r="C131" s="79">
        <v>0</v>
      </c>
      <c r="D131" s="79"/>
      <c r="E131" s="79">
        <v>0</v>
      </c>
      <c r="F131" s="79">
        <v>0</v>
      </c>
      <c r="G131" s="85">
        <v>0</v>
      </c>
      <c r="H131" s="85" t="s">
        <v>203</v>
      </c>
      <c r="I131" s="85"/>
      <c r="J131" s="85" t="s">
        <v>203</v>
      </c>
      <c r="K131" s="85" t="s">
        <v>203</v>
      </c>
      <c r="L131" s="85">
        <f>SUM(H131:K131)</f>
        <v>0</v>
      </c>
    </row>
    <row r="132" spans="1:12" s="90" customFormat="1">
      <c r="A132" s="89"/>
      <c r="B132" s="89" t="s">
        <v>151</v>
      </c>
      <c r="C132" s="79"/>
      <c r="D132" s="79"/>
      <c r="E132" s="79">
        <v>0</v>
      </c>
      <c r="F132" s="79">
        <v>0</v>
      </c>
      <c r="G132" s="85">
        <v>0</v>
      </c>
      <c r="H132" s="85"/>
      <c r="I132" s="85"/>
      <c r="J132" s="85" t="s">
        <v>203</v>
      </c>
      <c r="K132" s="85" t="s">
        <v>203</v>
      </c>
      <c r="L132" s="85">
        <f>SUM(H132:K132)</f>
        <v>0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707420</v>
      </c>
      <c r="F133" s="41">
        <v>516033</v>
      </c>
      <c r="G133" s="41">
        <v>1223453</v>
      </c>
      <c r="H133" s="32" t="s">
        <v>203</v>
      </c>
      <c r="I133" s="32" t="s">
        <v>203</v>
      </c>
      <c r="J133" s="32">
        <v>1093.4583333333333</v>
      </c>
      <c r="K133" s="32">
        <v>797.63165322580642</v>
      </c>
      <c r="L133" s="32">
        <f>H133+I133+J133+K133</f>
        <v>1891.0899865591396</v>
      </c>
    </row>
    <row r="134" spans="1:12" s="90" customFormat="1">
      <c r="A134" s="89"/>
      <c r="B134" s="89" t="s">
        <v>152</v>
      </c>
      <c r="C134" s="79"/>
      <c r="D134" s="79"/>
      <c r="E134" s="79">
        <v>707420</v>
      </c>
      <c r="F134" s="79">
        <v>516033</v>
      </c>
      <c r="G134" s="85">
        <v>1223453</v>
      </c>
      <c r="H134" s="85"/>
      <c r="I134" s="85"/>
      <c r="J134" s="85">
        <v>1093.4583333333333</v>
      </c>
      <c r="K134" s="85">
        <v>797.63165322580642</v>
      </c>
      <c r="L134" s="85">
        <f>H134+I134+J134+K134</f>
        <v>1891.0899865591396</v>
      </c>
    </row>
    <row r="135" spans="1:12" s="90" customFormat="1">
      <c r="A135" s="83">
        <v>43</v>
      </c>
      <c r="B135" s="84" t="s">
        <v>50</v>
      </c>
      <c r="C135" s="96">
        <v>298302</v>
      </c>
      <c r="D135" s="41"/>
      <c r="E135" s="96">
        <v>2930503</v>
      </c>
      <c r="F135" s="96">
        <v>2359506</v>
      </c>
      <c r="G135" s="41">
        <v>5588311</v>
      </c>
      <c r="H135" s="32">
        <v>461.08508064516127</v>
      </c>
      <c r="I135" s="32" t="s">
        <v>203</v>
      </c>
      <c r="J135" s="32">
        <v>4529.6753360215052</v>
      </c>
      <c r="K135" s="32">
        <v>3647.0858870967736</v>
      </c>
      <c r="L135" s="32">
        <f>H135+I135+J135+K135</f>
        <v>8637.8463037634392</v>
      </c>
    </row>
    <row r="136" spans="1:12" s="90" customFormat="1">
      <c r="A136" s="89"/>
      <c r="B136" s="89" t="s">
        <v>153</v>
      </c>
      <c r="C136" s="79">
        <v>298302</v>
      </c>
      <c r="D136" s="79"/>
      <c r="E136" s="79">
        <v>261987</v>
      </c>
      <c r="F136" s="79">
        <v>400172</v>
      </c>
      <c r="G136" s="85">
        <v>960461</v>
      </c>
      <c r="H136" s="85">
        <v>461.08508064516127</v>
      </c>
      <c r="I136" s="85"/>
      <c r="J136" s="85">
        <v>404.95302419354834</v>
      </c>
      <c r="K136" s="85">
        <v>618.54543010752684</v>
      </c>
      <c r="L136" s="85">
        <f t="shared" ref="L136:L141" si="7">SUM(H136:K136)</f>
        <v>1484.5835349462363</v>
      </c>
    </row>
    <row r="137" spans="1:12" s="90" customFormat="1">
      <c r="A137" s="89"/>
      <c r="B137" s="89" t="s">
        <v>154</v>
      </c>
      <c r="C137" s="79"/>
      <c r="D137" s="79"/>
      <c r="E137" s="79">
        <v>1261288</v>
      </c>
      <c r="F137" s="79">
        <v>1122417</v>
      </c>
      <c r="G137" s="85">
        <v>2383705</v>
      </c>
      <c r="H137" s="85"/>
      <c r="I137" s="85"/>
      <c r="J137" s="85">
        <v>1949.5715053763438</v>
      </c>
      <c r="K137" s="85">
        <v>1734.9187499999998</v>
      </c>
      <c r="L137" s="85">
        <f t="shared" si="7"/>
        <v>3684.4902553763436</v>
      </c>
    </row>
    <row r="138" spans="1:12" s="90" customFormat="1">
      <c r="A138" s="89"/>
      <c r="B138" s="89" t="s">
        <v>155</v>
      </c>
      <c r="C138" s="79"/>
      <c r="D138" s="79"/>
      <c r="E138" s="79">
        <v>634454</v>
      </c>
      <c r="F138" s="79"/>
      <c r="G138" s="85">
        <v>634454</v>
      </c>
      <c r="H138" s="85"/>
      <c r="I138" s="85"/>
      <c r="J138" s="85">
        <v>980.67486559139775</v>
      </c>
      <c r="K138" s="85"/>
      <c r="L138" s="85">
        <f t="shared" si="7"/>
        <v>980.67486559139775</v>
      </c>
    </row>
    <row r="139" spans="1:12" s="90" customFormat="1">
      <c r="A139" s="89"/>
      <c r="B139" s="89" t="s">
        <v>199</v>
      </c>
      <c r="C139" s="79"/>
      <c r="D139" s="79"/>
      <c r="E139" s="79">
        <v>422872</v>
      </c>
      <c r="F139" s="79">
        <v>714695</v>
      </c>
      <c r="G139" s="85">
        <v>1137567</v>
      </c>
      <c r="H139" s="85"/>
      <c r="I139" s="85"/>
      <c r="J139" s="85">
        <v>653.63279569892472</v>
      </c>
      <c r="K139" s="85">
        <v>1104.7032930107525</v>
      </c>
      <c r="L139" s="85">
        <f t="shared" si="7"/>
        <v>1758.3360887096774</v>
      </c>
    </row>
    <row r="140" spans="1:12" s="90" customFormat="1">
      <c r="A140" s="89"/>
      <c r="B140" s="89" t="s">
        <v>200</v>
      </c>
      <c r="C140" s="79"/>
      <c r="D140" s="79"/>
      <c r="E140" s="79">
        <v>60954</v>
      </c>
      <c r="F140" s="79">
        <v>122222</v>
      </c>
      <c r="G140" s="85">
        <v>183176</v>
      </c>
      <c r="H140" s="85"/>
      <c r="I140" s="85"/>
      <c r="J140" s="85">
        <v>94.216532258064504</v>
      </c>
      <c r="K140" s="85">
        <v>188.91841397849461</v>
      </c>
      <c r="L140" s="85">
        <f t="shared" si="7"/>
        <v>283.13494623655913</v>
      </c>
    </row>
    <row r="141" spans="1:12" s="90" customFormat="1">
      <c r="A141" s="89"/>
      <c r="B141" s="89" t="s">
        <v>201</v>
      </c>
      <c r="C141" s="79"/>
      <c r="D141" s="79"/>
      <c r="E141" s="79">
        <v>288948</v>
      </c>
      <c r="F141" s="79"/>
      <c r="G141" s="85">
        <v>288948</v>
      </c>
      <c r="H141" s="85"/>
      <c r="I141" s="85"/>
      <c r="J141" s="85">
        <v>446.62661290322575</v>
      </c>
      <c r="K141" s="85"/>
      <c r="L141" s="85">
        <f t="shared" si="7"/>
        <v>446.62661290322575</v>
      </c>
    </row>
    <row r="142" spans="1:12" s="90" customFormat="1">
      <c r="A142" s="83">
        <v>44</v>
      </c>
      <c r="B142" s="84" t="s">
        <v>51</v>
      </c>
      <c r="C142" s="41">
        <v>946730</v>
      </c>
      <c r="D142" s="41">
        <v>134906</v>
      </c>
      <c r="E142" s="96">
        <v>3978601</v>
      </c>
      <c r="F142" s="41">
        <v>1149516</v>
      </c>
      <c r="G142" s="41">
        <v>6209753</v>
      </c>
      <c r="H142" s="32">
        <v>1463.3595430107525</v>
      </c>
      <c r="I142" s="32">
        <v>208.52405913978492</v>
      </c>
      <c r="J142" s="32">
        <v>6149.7192876344079</v>
      </c>
      <c r="K142" s="32">
        <v>1776.8056451612902</v>
      </c>
      <c r="L142" s="32">
        <f>H142+I142+J142+K142</f>
        <v>9598.4085349462366</v>
      </c>
    </row>
    <row r="143" spans="1:12" s="90" customFormat="1">
      <c r="A143" s="89"/>
      <c r="B143" s="89" t="s">
        <v>156</v>
      </c>
      <c r="C143" s="79">
        <v>946730</v>
      </c>
      <c r="D143" s="79">
        <v>134906</v>
      </c>
      <c r="E143" s="79">
        <v>2252840</v>
      </c>
      <c r="F143" s="79">
        <v>869040</v>
      </c>
      <c r="G143" s="85">
        <v>4203516</v>
      </c>
      <c r="H143" s="85">
        <v>1463.3595430107525</v>
      </c>
      <c r="I143" s="85">
        <v>208.52405913978492</v>
      </c>
      <c r="J143" s="85">
        <v>3482.2123655913974</v>
      </c>
      <c r="K143" s="85">
        <v>1343.2741935483868</v>
      </c>
      <c r="L143" s="85">
        <f>H143+I143+J143+K143</f>
        <v>6497.3701612903224</v>
      </c>
    </row>
    <row r="144" spans="1:12" s="90" customFormat="1">
      <c r="A144" s="89"/>
      <c r="B144" s="89" t="s">
        <v>157</v>
      </c>
      <c r="C144" s="79"/>
      <c r="D144" s="79"/>
      <c r="E144" s="79">
        <v>1692003</v>
      </c>
      <c r="F144" s="79">
        <v>259421</v>
      </c>
      <c r="G144" s="85">
        <v>1951424</v>
      </c>
      <c r="H144" s="85"/>
      <c r="I144" s="85"/>
      <c r="J144" s="85">
        <v>2615.3272177419353</v>
      </c>
      <c r="K144" s="85">
        <v>400.98676075268816</v>
      </c>
      <c r="L144" s="85">
        <f>H144+I144+J144+K144</f>
        <v>3016.3139784946234</v>
      </c>
    </row>
    <row r="145" spans="1:12" s="90" customFormat="1">
      <c r="A145" s="89"/>
      <c r="B145" s="89" t="s">
        <v>197</v>
      </c>
      <c r="C145" s="79"/>
      <c r="D145" s="79"/>
      <c r="E145" s="79">
        <v>33758</v>
      </c>
      <c r="F145" s="79">
        <v>21055</v>
      </c>
      <c r="G145" s="85">
        <v>54813</v>
      </c>
      <c r="H145" s="85"/>
      <c r="I145" s="85"/>
      <c r="J145" s="85">
        <v>52.179704301075269</v>
      </c>
      <c r="K145" s="85">
        <v>32.544690860215056</v>
      </c>
      <c r="L145" s="85">
        <f>H145+I145+J145+K145</f>
        <v>84.724395161290317</v>
      </c>
    </row>
    <row r="146" spans="1:12" s="90" customFormat="1">
      <c r="A146" s="83">
        <v>45</v>
      </c>
      <c r="B146" s="84" t="s">
        <v>52</v>
      </c>
      <c r="C146" s="41">
        <v>203901</v>
      </c>
      <c r="D146" s="41">
        <v>11701</v>
      </c>
      <c r="E146" s="53">
        <v>3803639</v>
      </c>
      <c r="F146" s="51">
        <v>3351898</v>
      </c>
      <c r="G146" s="41">
        <v>7371139</v>
      </c>
      <c r="H146" s="32">
        <v>315.16955645161289</v>
      </c>
      <c r="I146" s="32">
        <v>18.08622311827957</v>
      </c>
      <c r="J146" s="32">
        <v>5879.2807123655912</v>
      </c>
      <c r="K146" s="32">
        <v>5181.0251344086018</v>
      </c>
      <c r="L146" s="32">
        <f>H146+I146+J146+K146</f>
        <v>11393.561626344086</v>
      </c>
    </row>
    <row r="147" spans="1:12" s="90" customFormat="1">
      <c r="A147" s="89"/>
      <c r="B147" s="89" t="s">
        <v>158</v>
      </c>
      <c r="C147" s="79">
        <v>203901</v>
      </c>
      <c r="D147" s="79">
        <v>11701</v>
      </c>
      <c r="E147" s="79">
        <v>3803639</v>
      </c>
      <c r="F147" s="79">
        <v>3351898</v>
      </c>
      <c r="G147" s="79">
        <v>7371139</v>
      </c>
      <c r="H147" s="85"/>
      <c r="I147" s="85">
        <v>18.08622311827957</v>
      </c>
      <c r="J147" s="85">
        <v>5879.2807123655912</v>
      </c>
      <c r="K147" s="85">
        <v>5181.0251344086018</v>
      </c>
      <c r="L147" s="85">
        <f t="shared" ref="L147:L158" si="8">H147+I147+J147+K147</f>
        <v>11078.392069892472</v>
      </c>
    </row>
    <row r="148" spans="1:12" s="90" customFormat="1">
      <c r="A148" s="83">
        <v>46</v>
      </c>
      <c r="B148" s="84" t="s">
        <v>53</v>
      </c>
      <c r="C148" s="41">
        <v>15733</v>
      </c>
      <c r="D148" s="41">
        <v>0</v>
      </c>
      <c r="E148" s="96">
        <v>1314469</v>
      </c>
      <c r="F148" s="41">
        <v>752320</v>
      </c>
      <c r="G148" s="41">
        <v>2082522</v>
      </c>
      <c r="H148" s="32">
        <v>24.318481182795701</v>
      </c>
      <c r="I148" s="32" t="s">
        <v>203</v>
      </c>
      <c r="J148" s="32">
        <v>2031.7733198924732</v>
      </c>
      <c r="K148" s="32">
        <v>1162.8602150537633</v>
      </c>
      <c r="L148" s="32">
        <f t="shared" si="8"/>
        <v>3218.952016129032</v>
      </c>
    </row>
    <row r="149" spans="1:12" s="90" customFormat="1">
      <c r="A149" s="89"/>
      <c r="B149" s="89" t="s">
        <v>159</v>
      </c>
      <c r="C149" s="79">
        <v>15733</v>
      </c>
      <c r="D149" s="79"/>
      <c r="E149" s="79">
        <v>1314469</v>
      </c>
      <c r="F149" s="79">
        <v>752320</v>
      </c>
      <c r="G149" s="85">
        <v>2082522</v>
      </c>
      <c r="H149" s="85">
        <v>24.318481182795701</v>
      </c>
      <c r="I149" s="85"/>
      <c r="J149" s="85">
        <v>2031.7733198924732</v>
      </c>
      <c r="K149" s="85">
        <v>1162.8602150537633</v>
      </c>
      <c r="L149" s="85">
        <f t="shared" si="8"/>
        <v>3218.952016129032</v>
      </c>
    </row>
    <row r="150" spans="1:12" s="90" customFormat="1">
      <c r="A150" s="83">
        <v>47</v>
      </c>
      <c r="B150" s="84" t="s">
        <v>54</v>
      </c>
      <c r="C150" s="41">
        <v>56808</v>
      </c>
      <c r="D150" s="41">
        <v>0</v>
      </c>
      <c r="E150" s="41">
        <v>2548528</v>
      </c>
      <c r="F150" s="41">
        <v>967017</v>
      </c>
      <c r="G150" s="41">
        <v>3572353</v>
      </c>
      <c r="H150" s="32">
        <v>87.808064516129036</v>
      </c>
      <c r="I150" s="32" t="s">
        <v>203</v>
      </c>
      <c r="J150" s="32">
        <v>3939.2569892473116</v>
      </c>
      <c r="K150" s="32">
        <v>1494.7171370967742</v>
      </c>
      <c r="L150" s="32">
        <f t="shared" si="8"/>
        <v>5521.7821908602145</v>
      </c>
    </row>
    <row r="151" spans="1:12" s="90" customFormat="1">
      <c r="A151" s="89"/>
      <c r="B151" s="89" t="s">
        <v>160</v>
      </c>
      <c r="C151" s="79">
        <v>56808</v>
      </c>
      <c r="D151" s="79"/>
      <c r="E151" s="79">
        <v>165654.32</v>
      </c>
      <c r="F151" s="79">
        <v>115075.023</v>
      </c>
      <c r="G151" s="85">
        <v>337537.34299999999</v>
      </c>
      <c r="H151" s="85">
        <v>87.808064516129036</v>
      </c>
      <c r="I151" s="85"/>
      <c r="J151" s="85">
        <v>256.05170430107523</v>
      </c>
      <c r="K151" s="85">
        <v>177.87133931451612</v>
      </c>
      <c r="L151" s="85">
        <f t="shared" si="8"/>
        <v>521.73110813172036</v>
      </c>
    </row>
    <row r="152" spans="1:12" s="90" customFormat="1">
      <c r="A152" s="89"/>
      <c r="B152" s="89" t="s">
        <v>163</v>
      </c>
      <c r="C152" s="79"/>
      <c r="D152" s="79"/>
      <c r="E152" s="79">
        <v>66261.728000000003</v>
      </c>
      <c r="F152" s="79"/>
      <c r="G152" s="85">
        <v>66261.728000000003</v>
      </c>
      <c r="H152" s="85"/>
      <c r="I152" s="85"/>
      <c r="J152" s="85">
        <v>102.4206817204301</v>
      </c>
      <c r="K152" s="85"/>
      <c r="L152" s="85">
        <f t="shared" si="8"/>
        <v>102.4206817204301</v>
      </c>
    </row>
    <row r="153" spans="1:12" s="90" customFormat="1">
      <c r="A153" s="89"/>
      <c r="B153" s="89" t="s">
        <v>164</v>
      </c>
      <c r="C153" s="79"/>
      <c r="D153" s="79"/>
      <c r="E153" s="79">
        <v>203882.23999999999</v>
      </c>
      <c r="F153" s="79">
        <v>40614.714</v>
      </c>
      <c r="G153" s="85">
        <v>244496.954</v>
      </c>
      <c r="H153" s="85"/>
      <c r="I153" s="85"/>
      <c r="J153" s="85">
        <v>315.1405591397849</v>
      </c>
      <c r="K153" s="85">
        <v>62.778119758064513</v>
      </c>
      <c r="L153" s="85">
        <f t="shared" si="8"/>
        <v>377.91867889784942</v>
      </c>
    </row>
    <row r="154" spans="1:12" s="90" customFormat="1">
      <c r="A154" s="89"/>
      <c r="B154" s="89" t="s">
        <v>161</v>
      </c>
      <c r="C154" s="79"/>
      <c r="D154" s="79"/>
      <c r="E154" s="79">
        <v>856305.40800000005</v>
      </c>
      <c r="F154" s="79">
        <v>213710.75700000001</v>
      </c>
      <c r="G154" s="85">
        <v>1070016.165</v>
      </c>
      <c r="H154" s="85"/>
      <c r="I154" s="85"/>
      <c r="J154" s="85">
        <v>1323.5903483870966</v>
      </c>
      <c r="K154" s="85">
        <v>330.33248729838709</v>
      </c>
      <c r="L154" s="85">
        <f t="shared" si="8"/>
        <v>1653.9228356854837</v>
      </c>
    </row>
    <row r="155" spans="1:12" s="90" customFormat="1">
      <c r="A155" s="89"/>
      <c r="B155" s="89" t="s">
        <v>167</v>
      </c>
      <c r="C155" s="79"/>
      <c r="D155" s="79"/>
      <c r="E155" s="79">
        <v>897081.85600000026</v>
      </c>
      <c r="F155" s="79">
        <v>392608.90199999994</v>
      </c>
      <c r="G155" s="85">
        <v>1289690.7580000001</v>
      </c>
      <c r="H155" s="85"/>
      <c r="I155" s="85"/>
      <c r="J155" s="85">
        <v>1386.618460215054</v>
      </c>
      <c r="K155" s="85">
        <v>606.85515766129026</v>
      </c>
      <c r="L155" s="85">
        <f t="shared" si="8"/>
        <v>1993.4736178763442</v>
      </c>
    </row>
    <row r="156" spans="1:12" s="90" customFormat="1">
      <c r="A156" s="89"/>
      <c r="B156" s="89" t="s">
        <v>166</v>
      </c>
      <c r="C156" s="79"/>
      <c r="D156" s="79"/>
      <c r="E156" s="79">
        <v>142717.568</v>
      </c>
      <c r="F156" s="79">
        <v>72526.274999999994</v>
      </c>
      <c r="G156" s="85">
        <v>215243.84299999999</v>
      </c>
      <c r="H156" s="85"/>
      <c r="I156" s="85"/>
      <c r="J156" s="85">
        <v>220.59839139784944</v>
      </c>
      <c r="K156" s="85">
        <v>112.10378528225804</v>
      </c>
      <c r="L156" s="85">
        <f t="shared" si="8"/>
        <v>332.70217668010747</v>
      </c>
    </row>
    <row r="157" spans="1:12" s="90" customFormat="1">
      <c r="A157" s="89"/>
      <c r="B157" s="89" t="s">
        <v>162</v>
      </c>
      <c r="C157" s="79"/>
      <c r="D157" s="79"/>
      <c r="E157" s="79">
        <v>129974.92799999999</v>
      </c>
      <c r="F157" s="79">
        <v>47383.832999999999</v>
      </c>
      <c r="G157" s="85">
        <v>177358.761</v>
      </c>
      <c r="H157" s="85"/>
      <c r="I157" s="85"/>
      <c r="J157" s="85">
        <v>200.90210645161287</v>
      </c>
      <c r="K157" s="85">
        <v>73.24113971774193</v>
      </c>
      <c r="L157" s="85">
        <f t="shared" si="8"/>
        <v>274.14324616935482</v>
      </c>
    </row>
    <row r="158" spans="1:12" s="90" customFormat="1">
      <c r="A158" s="89"/>
      <c r="B158" s="89" t="s">
        <v>165</v>
      </c>
      <c r="C158" s="79"/>
      <c r="D158" s="79"/>
      <c r="E158" s="79">
        <v>86649.952000000005</v>
      </c>
      <c r="F158" s="79">
        <v>85097.495999999999</v>
      </c>
      <c r="G158" s="85">
        <v>171747.448</v>
      </c>
      <c r="H158" s="85"/>
      <c r="I158" s="85"/>
      <c r="J158" s="85">
        <v>133.93473763440861</v>
      </c>
      <c r="K158" s="85">
        <v>131.53510806451612</v>
      </c>
      <c r="L158" s="85">
        <f t="shared" si="8"/>
        <v>265.4698456989247</v>
      </c>
    </row>
    <row r="159" spans="1:12" s="90" customFormat="1">
      <c r="A159" s="83">
        <v>48</v>
      </c>
      <c r="B159" s="84" t="s">
        <v>55</v>
      </c>
      <c r="C159" s="41">
        <v>291113</v>
      </c>
      <c r="D159" s="41">
        <v>0</v>
      </c>
      <c r="E159" s="96">
        <v>1497036</v>
      </c>
      <c r="F159" s="41">
        <v>528328</v>
      </c>
      <c r="G159" s="41">
        <v>2316477</v>
      </c>
      <c r="H159" s="32">
        <v>449.97305107526876</v>
      </c>
      <c r="I159" s="32" t="s">
        <v>203</v>
      </c>
      <c r="J159" s="32">
        <v>2313.9669354838711</v>
      </c>
      <c r="K159" s="32">
        <v>816.63602150537633</v>
      </c>
      <c r="L159" s="32">
        <f>H159+I159+J159+K159</f>
        <v>3580.5760080645164</v>
      </c>
    </row>
    <row r="160" spans="1:12" s="90" customFormat="1">
      <c r="A160" s="89"/>
      <c r="B160" s="89" t="s">
        <v>168</v>
      </c>
      <c r="C160" s="79">
        <v>291113</v>
      </c>
      <c r="D160" s="79">
        <v>0</v>
      </c>
      <c r="E160" s="79">
        <v>1497036</v>
      </c>
      <c r="F160" s="79">
        <v>528328</v>
      </c>
      <c r="G160" s="85">
        <v>2316477</v>
      </c>
      <c r="H160" s="85">
        <v>449.97305107526876</v>
      </c>
      <c r="I160" s="85"/>
      <c r="J160" s="85">
        <v>2313.9669354838711</v>
      </c>
      <c r="K160" s="85">
        <v>816.63602150537633</v>
      </c>
      <c r="L160" s="85">
        <f>SUM(H160:K160)</f>
        <v>3580.5760080645164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8371</v>
      </c>
      <c r="E161" s="96">
        <v>1669505</v>
      </c>
      <c r="F161" s="41">
        <v>978539</v>
      </c>
      <c r="G161" s="41">
        <v>2656415</v>
      </c>
      <c r="H161" s="32" t="s">
        <v>203</v>
      </c>
      <c r="I161" s="32">
        <v>12.939045698924732</v>
      </c>
      <c r="J161" s="32">
        <v>2580.5520833333335</v>
      </c>
      <c r="K161" s="32">
        <v>1512.5266801075265</v>
      </c>
      <c r="L161" s="32">
        <f t="shared" ref="L161:L200" si="9">SUM(H161:K161)</f>
        <v>4106.0178091397847</v>
      </c>
    </row>
    <row r="162" spans="1:12" s="90" customFormat="1">
      <c r="A162" s="89"/>
      <c r="B162" s="89" t="s">
        <v>169</v>
      </c>
      <c r="C162" s="79"/>
      <c r="D162" s="79">
        <v>8371</v>
      </c>
      <c r="E162" s="79">
        <v>1669505</v>
      </c>
      <c r="F162" s="79">
        <v>978539</v>
      </c>
      <c r="G162" s="85">
        <v>2656415</v>
      </c>
      <c r="H162" s="85"/>
      <c r="I162" s="85">
        <v>12.939045698924732</v>
      </c>
      <c r="J162" s="85">
        <v>2580.5520833333335</v>
      </c>
      <c r="K162" s="85">
        <v>1512.5266801075265</v>
      </c>
      <c r="L162" s="85">
        <f t="shared" si="9"/>
        <v>4106.0178091397847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132373</v>
      </c>
      <c r="F163" s="41">
        <v>199041</v>
      </c>
      <c r="G163" s="41">
        <v>331414</v>
      </c>
      <c r="H163" s="32" t="s">
        <v>203</v>
      </c>
      <c r="I163" s="32" t="s">
        <v>203</v>
      </c>
      <c r="J163" s="32">
        <v>204.60880376344082</v>
      </c>
      <c r="K163" s="32">
        <v>307.6574596774193</v>
      </c>
      <c r="L163" s="32">
        <f t="shared" si="9"/>
        <v>512.26626344086014</v>
      </c>
    </row>
    <row r="164" spans="1:12" s="90" customFormat="1">
      <c r="A164" s="89"/>
      <c r="B164" s="89" t="s">
        <v>170</v>
      </c>
      <c r="C164" s="79"/>
      <c r="D164" s="79"/>
      <c r="E164" s="79">
        <v>132373</v>
      </c>
      <c r="F164" s="79">
        <v>199041</v>
      </c>
      <c r="G164" s="85">
        <v>331414</v>
      </c>
      <c r="H164" s="85"/>
      <c r="I164" s="85"/>
      <c r="J164" s="85">
        <v>204.60880376344082</v>
      </c>
      <c r="K164" s="85">
        <v>307.6574596774193</v>
      </c>
      <c r="L164" s="85">
        <f t="shared" si="9"/>
        <v>512.26626344086014</v>
      </c>
    </row>
    <row r="165" spans="1:12" s="90" customFormat="1">
      <c r="A165" s="83">
        <v>51</v>
      </c>
      <c r="B165" s="84" t="s">
        <v>58</v>
      </c>
      <c r="C165" s="41">
        <v>10524</v>
      </c>
      <c r="D165" s="41">
        <v>0</v>
      </c>
      <c r="E165" s="96">
        <v>4214478</v>
      </c>
      <c r="F165" s="41">
        <v>718045</v>
      </c>
      <c r="G165" s="41">
        <v>4943047</v>
      </c>
      <c r="H165" s="32">
        <v>16.266935483870967</v>
      </c>
      <c r="I165" s="32" t="s">
        <v>203</v>
      </c>
      <c r="J165" s="32">
        <v>6514.3141129032256</v>
      </c>
      <c r="K165" s="32">
        <v>1109.8813844086021</v>
      </c>
      <c r="L165" s="32">
        <f t="shared" si="9"/>
        <v>7640.462432795699</v>
      </c>
    </row>
    <row r="166" spans="1:12" s="90" customFormat="1">
      <c r="A166" s="89"/>
      <c r="B166" s="89" t="s">
        <v>171</v>
      </c>
      <c r="C166" s="79">
        <v>10524</v>
      </c>
      <c r="D166" s="79">
        <v>0</v>
      </c>
      <c r="E166" s="79">
        <v>4214478</v>
      </c>
      <c r="F166" s="79">
        <v>718045</v>
      </c>
      <c r="G166" s="85">
        <v>4943047</v>
      </c>
      <c r="H166" s="85">
        <v>16.266935483870967</v>
      </c>
      <c r="I166" s="85"/>
      <c r="J166" s="85">
        <v>6514.3141129032256</v>
      </c>
      <c r="K166" s="85">
        <v>1109.8813844086021</v>
      </c>
      <c r="L166" s="85">
        <f t="shared" si="9"/>
        <v>7640.462432795699</v>
      </c>
    </row>
    <row r="167" spans="1:12" s="90" customFormat="1">
      <c r="A167" s="83">
        <v>52</v>
      </c>
      <c r="B167" s="84" t="s">
        <v>59</v>
      </c>
      <c r="C167" s="41">
        <v>834519</v>
      </c>
      <c r="D167" s="41">
        <v>0</v>
      </c>
      <c r="E167" s="41">
        <v>1345141</v>
      </c>
      <c r="F167" s="41">
        <v>2061604</v>
      </c>
      <c r="G167" s="41">
        <v>4241264</v>
      </c>
      <c r="H167" s="32">
        <v>1289.9151209677418</v>
      </c>
      <c r="I167" s="32" t="s">
        <v>203</v>
      </c>
      <c r="J167" s="32">
        <v>2079.1829973118279</v>
      </c>
      <c r="K167" s="32">
        <v>3186.6190860215052</v>
      </c>
      <c r="L167" s="32">
        <f t="shared" si="9"/>
        <v>6555.7172043010742</v>
      </c>
    </row>
    <row r="168" spans="1:12" s="90" customFormat="1">
      <c r="A168" s="89"/>
      <c r="B168" s="89" t="s">
        <v>172</v>
      </c>
      <c r="C168" s="79">
        <v>834519</v>
      </c>
      <c r="D168" s="79"/>
      <c r="E168" s="79">
        <v>1130860</v>
      </c>
      <c r="F168" s="79">
        <v>1825699</v>
      </c>
      <c r="G168" s="85">
        <v>3791078</v>
      </c>
      <c r="H168" s="85">
        <v>1289.9151209677418</v>
      </c>
      <c r="I168" s="85"/>
      <c r="J168" s="85">
        <v>1747.9690860215053</v>
      </c>
      <c r="K168" s="85">
        <v>2821.9809811827954</v>
      </c>
      <c r="L168" s="85">
        <f t="shared" si="9"/>
        <v>5859.8651881720425</v>
      </c>
    </row>
    <row r="169" spans="1:12" s="90" customFormat="1">
      <c r="A169" s="89"/>
      <c r="B169" s="89" t="s">
        <v>173</v>
      </c>
      <c r="C169" s="79"/>
      <c r="D169" s="79"/>
      <c r="E169" s="79">
        <v>214281</v>
      </c>
      <c r="F169" s="79">
        <v>186175</v>
      </c>
      <c r="G169" s="85">
        <v>400456</v>
      </c>
      <c r="H169" s="85"/>
      <c r="I169" s="85"/>
      <c r="J169" s="85">
        <v>331.21391129032253</v>
      </c>
      <c r="K169" s="85">
        <v>287.77049731182797</v>
      </c>
      <c r="L169" s="85">
        <f t="shared" si="9"/>
        <v>618.98440860215055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49730</v>
      </c>
      <c r="G170" s="85">
        <v>49730</v>
      </c>
      <c r="H170" s="85"/>
      <c r="I170" s="85"/>
      <c r="J170" s="85"/>
      <c r="K170" s="85">
        <v>76.867607526881713</v>
      </c>
      <c r="L170" s="85">
        <f t="shared" si="9"/>
        <v>76.867607526881713</v>
      </c>
    </row>
    <row r="171" spans="1:12" s="90" customFormat="1">
      <c r="A171" s="83">
        <v>53</v>
      </c>
      <c r="B171" s="84" t="s">
        <v>60</v>
      </c>
      <c r="C171" s="41">
        <v>618907</v>
      </c>
      <c r="D171" s="41"/>
      <c r="E171" s="41">
        <v>1804576</v>
      </c>
      <c r="F171" s="41">
        <v>1454216</v>
      </c>
      <c r="G171" s="41">
        <v>3877699</v>
      </c>
      <c r="H171" s="32">
        <v>956.64388440860205</v>
      </c>
      <c r="I171" s="32" t="s">
        <v>203</v>
      </c>
      <c r="J171" s="32">
        <v>2789.3311827956986</v>
      </c>
      <c r="K171" s="32">
        <v>2247.7801075268812</v>
      </c>
      <c r="L171" s="32">
        <f t="shared" si="9"/>
        <v>5993.7551747311818</v>
      </c>
    </row>
    <row r="172" spans="1:12" s="90" customFormat="1">
      <c r="A172" s="89"/>
      <c r="B172" s="89" t="s">
        <v>184</v>
      </c>
      <c r="C172" s="79">
        <v>618907</v>
      </c>
      <c r="D172" s="79"/>
      <c r="E172" s="79">
        <v>1804576</v>
      </c>
      <c r="F172" s="79">
        <v>1454216</v>
      </c>
      <c r="G172" s="85">
        <v>3877699</v>
      </c>
      <c r="H172" s="85">
        <v>956.64388440860205</v>
      </c>
      <c r="I172" s="85"/>
      <c r="J172" s="85">
        <v>2789.3311827956986</v>
      </c>
      <c r="K172" s="85">
        <v>2247.7801075268812</v>
      </c>
      <c r="L172" s="85">
        <f t="shared" si="9"/>
        <v>5993.7551747311818</v>
      </c>
    </row>
    <row r="173" spans="1:12" s="90" customFormat="1">
      <c r="A173" s="83">
        <v>54</v>
      </c>
      <c r="B173" s="84" t="s">
        <v>61</v>
      </c>
      <c r="C173" s="41">
        <v>141923</v>
      </c>
      <c r="D173" s="41">
        <v>0</v>
      </c>
      <c r="E173" s="41">
        <v>1778620</v>
      </c>
      <c r="F173" s="41">
        <v>891486</v>
      </c>
      <c r="G173" s="41">
        <v>2812029</v>
      </c>
      <c r="H173" s="32">
        <v>219.37022849462363</v>
      </c>
      <c r="I173" s="32" t="s">
        <v>203</v>
      </c>
      <c r="J173" s="32">
        <v>2749.2110215053758</v>
      </c>
      <c r="K173" s="32">
        <v>1377.9689516129031</v>
      </c>
      <c r="L173" s="32">
        <f t="shared" si="9"/>
        <v>4346.5502016129021</v>
      </c>
    </row>
    <row r="174" spans="1:12" s="90" customFormat="1">
      <c r="A174" s="89"/>
      <c r="B174" s="89" t="s">
        <v>185</v>
      </c>
      <c r="C174" s="79"/>
      <c r="D174" s="79"/>
      <c r="E174" s="79">
        <v>269085</v>
      </c>
      <c r="F174" s="79">
        <v>161714</v>
      </c>
      <c r="G174" s="85">
        <v>430799</v>
      </c>
      <c r="H174" s="85"/>
      <c r="I174" s="85"/>
      <c r="J174" s="85">
        <v>415.92439516129031</v>
      </c>
      <c r="K174" s="85">
        <v>249.96115591397847</v>
      </c>
      <c r="L174" s="85">
        <f t="shared" si="9"/>
        <v>665.88555107526872</v>
      </c>
    </row>
    <row r="175" spans="1:12" s="90" customFormat="1">
      <c r="A175" s="89"/>
      <c r="B175" s="89" t="s">
        <v>186</v>
      </c>
      <c r="C175" s="79"/>
      <c r="D175" s="79"/>
      <c r="E175" s="79">
        <v>142062</v>
      </c>
      <c r="F175" s="79">
        <v>143572</v>
      </c>
      <c r="G175" s="85">
        <v>285634</v>
      </c>
      <c r="H175" s="85"/>
      <c r="I175" s="85"/>
      <c r="J175" s="85">
        <v>219.58508064516127</v>
      </c>
      <c r="K175" s="85">
        <v>221.91908602150536</v>
      </c>
      <c r="L175" s="85">
        <f t="shared" si="9"/>
        <v>441.50416666666661</v>
      </c>
    </row>
    <row r="176" spans="1:12" s="90" customFormat="1">
      <c r="A176" s="89"/>
      <c r="B176" s="89" t="s">
        <v>187</v>
      </c>
      <c r="C176" s="79"/>
      <c r="D176" s="79"/>
      <c r="E176" s="79">
        <v>13620</v>
      </c>
      <c r="F176" s="79">
        <v>6249</v>
      </c>
      <c r="G176" s="85">
        <v>19869</v>
      </c>
      <c r="H176" s="85"/>
      <c r="I176" s="85"/>
      <c r="J176" s="85">
        <v>21.052419354838705</v>
      </c>
      <c r="K176" s="85">
        <v>9.6590725806451605</v>
      </c>
      <c r="L176" s="85">
        <f t="shared" si="9"/>
        <v>30.711491935483863</v>
      </c>
    </row>
    <row r="177" spans="1:12" s="90" customFormat="1">
      <c r="A177" s="89"/>
      <c r="B177" s="89" t="s">
        <v>188</v>
      </c>
      <c r="C177" s="79"/>
      <c r="D177" s="79"/>
      <c r="E177" s="79">
        <v>37305</v>
      </c>
      <c r="F177" s="79">
        <v>1582</v>
      </c>
      <c r="G177" s="85">
        <v>38887</v>
      </c>
      <c r="H177" s="85"/>
      <c r="I177" s="85"/>
      <c r="J177" s="85">
        <v>57.662298387096769</v>
      </c>
      <c r="K177" s="85">
        <v>2.4452956989247312</v>
      </c>
      <c r="L177" s="85">
        <f t="shared" si="9"/>
        <v>60.1075940860215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v>0</v>
      </c>
      <c r="H178" s="85"/>
      <c r="I178" s="85"/>
      <c r="J178" s="85"/>
      <c r="K178" s="85"/>
      <c r="L178" s="85">
        <f t="shared" si="9"/>
        <v>0</v>
      </c>
    </row>
    <row r="179" spans="1:12" s="90" customFormat="1">
      <c r="A179" s="89"/>
      <c r="B179" s="89" t="s">
        <v>190</v>
      </c>
      <c r="C179" s="79"/>
      <c r="D179" s="79"/>
      <c r="E179" s="79">
        <v>358371</v>
      </c>
      <c r="F179" s="79">
        <v>6750</v>
      </c>
      <c r="G179" s="85">
        <v>365121</v>
      </c>
      <c r="H179" s="85"/>
      <c r="I179" s="85"/>
      <c r="J179" s="85">
        <v>553.93366935483868</v>
      </c>
      <c r="K179" s="85"/>
      <c r="L179" s="85">
        <f t="shared" si="9"/>
        <v>553.93366935483868</v>
      </c>
    </row>
    <row r="180" spans="1:12" s="90" customFormat="1">
      <c r="A180" s="89"/>
      <c r="B180" s="89" t="s">
        <v>191</v>
      </c>
      <c r="C180" s="79">
        <v>141923</v>
      </c>
      <c r="D180" s="79"/>
      <c r="E180" s="79">
        <v>92137</v>
      </c>
      <c r="F180" s="79">
        <v>16866</v>
      </c>
      <c r="G180" s="85">
        <v>250926</v>
      </c>
      <c r="H180" s="85">
        <v>219.37022849462363</v>
      </c>
      <c r="I180" s="85"/>
      <c r="J180" s="85">
        <v>142.41606182795698</v>
      </c>
      <c r="K180" s="85">
        <v>26.069758064516126</v>
      </c>
      <c r="L180" s="85">
        <f t="shared" si="9"/>
        <v>387.85604838709673</v>
      </c>
    </row>
    <row r="181" spans="1:12" s="90" customFormat="1">
      <c r="A181" s="89"/>
      <c r="B181" s="89" t="s">
        <v>192</v>
      </c>
      <c r="C181" s="79"/>
      <c r="D181" s="79"/>
      <c r="E181" s="79">
        <v>602669</v>
      </c>
      <c r="F181" s="79">
        <v>536753</v>
      </c>
      <c r="G181" s="85">
        <v>1139422</v>
      </c>
      <c r="H181" s="85"/>
      <c r="I181" s="85"/>
      <c r="J181" s="85">
        <v>931.54482526881714</v>
      </c>
      <c r="K181" s="85">
        <v>829.6585349462365</v>
      </c>
      <c r="L181" s="85">
        <f t="shared" si="9"/>
        <v>1761.2033602150536</v>
      </c>
    </row>
    <row r="182" spans="1:12" s="90" customFormat="1">
      <c r="A182" s="89"/>
      <c r="B182" s="89" t="s">
        <v>198</v>
      </c>
      <c r="C182" s="79"/>
      <c r="D182" s="79"/>
      <c r="E182" s="79">
        <v>263371</v>
      </c>
      <c r="F182" s="79">
        <v>18000</v>
      </c>
      <c r="G182" s="85">
        <v>281371</v>
      </c>
      <c r="H182" s="85"/>
      <c r="I182" s="85"/>
      <c r="J182" s="85">
        <v>407.09227150537635</v>
      </c>
      <c r="K182" s="85"/>
      <c r="L182" s="85">
        <f t="shared" si="9"/>
        <v>407.09227150537635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71148</v>
      </c>
      <c r="E183" s="55">
        <v>2927166</v>
      </c>
      <c r="F183" s="55">
        <v>800859</v>
      </c>
      <c r="G183" s="55">
        <v>3799173</v>
      </c>
      <c r="H183" s="26" t="s">
        <v>203</v>
      </c>
      <c r="I183" s="26">
        <v>109.97338709677418</v>
      </c>
      <c r="J183" s="26">
        <v>4524.5173387096766</v>
      </c>
      <c r="K183" s="26">
        <v>1237.8868951612901</v>
      </c>
      <c r="L183" s="26">
        <f t="shared" si="9"/>
        <v>5872.3776209677408</v>
      </c>
    </row>
    <row r="184" spans="1:12" s="90" customFormat="1">
      <c r="A184" s="89"/>
      <c r="B184" s="89" t="s">
        <v>175</v>
      </c>
      <c r="C184" s="79"/>
      <c r="D184" s="79"/>
      <c r="E184" s="79">
        <v>875123</v>
      </c>
      <c r="F184" s="79">
        <v>359740</v>
      </c>
      <c r="G184" s="85">
        <v>1234863</v>
      </c>
      <c r="H184" s="85"/>
      <c r="I184" s="85"/>
      <c r="J184" s="85">
        <v>1352.6766801075266</v>
      </c>
      <c r="K184" s="85">
        <v>556.04973118279565</v>
      </c>
      <c r="L184" s="85">
        <f t="shared" si="9"/>
        <v>1908.7264112903222</v>
      </c>
    </row>
    <row r="185" spans="1:12" s="90" customFormat="1">
      <c r="A185" s="89"/>
      <c r="B185" s="89" t="s">
        <v>176</v>
      </c>
      <c r="C185" s="79"/>
      <c r="D185" s="79"/>
      <c r="E185" s="79">
        <v>692210</v>
      </c>
      <c r="F185" s="79">
        <v>50732</v>
      </c>
      <c r="G185" s="85">
        <v>742942</v>
      </c>
      <c r="H185" s="85"/>
      <c r="I185" s="85"/>
      <c r="J185" s="85">
        <v>1069.948252688172</v>
      </c>
      <c r="K185" s="85">
        <v>78.416397849462356</v>
      </c>
      <c r="L185" s="85">
        <f t="shared" si="9"/>
        <v>1148.3646505376344</v>
      </c>
    </row>
    <row r="186" spans="1:12" s="90" customFormat="1">
      <c r="A186" s="89"/>
      <c r="B186" s="89" t="s">
        <v>177</v>
      </c>
      <c r="C186" s="79"/>
      <c r="D186" s="79">
        <v>71148</v>
      </c>
      <c r="E186" s="79">
        <v>405869</v>
      </c>
      <c r="F186" s="79">
        <v>163019</v>
      </c>
      <c r="G186" s="85">
        <v>640036</v>
      </c>
      <c r="H186" s="85"/>
      <c r="I186" s="85">
        <v>109.97338709677418</v>
      </c>
      <c r="J186" s="85">
        <v>627.35127688172031</v>
      </c>
      <c r="K186" s="85">
        <v>251.97829301075268</v>
      </c>
      <c r="L186" s="85">
        <f t="shared" si="9"/>
        <v>989.30295698924715</v>
      </c>
    </row>
    <row r="187" spans="1:12" s="90" customFormat="1">
      <c r="A187" s="89"/>
      <c r="B187" s="89" t="s">
        <v>179</v>
      </c>
      <c r="C187" s="79"/>
      <c r="D187" s="79"/>
      <c r="E187" s="79">
        <v>224683</v>
      </c>
      <c r="F187" s="79">
        <v>30977</v>
      </c>
      <c r="G187" s="85">
        <v>255660</v>
      </c>
      <c r="H187" s="85"/>
      <c r="I187" s="85"/>
      <c r="J187" s="85">
        <v>347.29227150537633</v>
      </c>
      <c r="K187" s="85">
        <v>47.881115591397844</v>
      </c>
      <c r="L187" s="85">
        <f t="shared" si="9"/>
        <v>395.17338709677415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12388</v>
      </c>
      <c r="G188" s="85">
        <v>12388</v>
      </c>
      <c r="H188" s="85"/>
      <c r="I188" s="85"/>
      <c r="J188" s="85"/>
      <c r="K188" s="85">
        <v>19.148118279569893</v>
      </c>
      <c r="L188" s="85">
        <f t="shared" si="9"/>
        <v>19.148118279569893</v>
      </c>
    </row>
    <row r="189" spans="1:12" s="90" customFormat="1" ht="30">
      <c r="A189" s="89"/>
      <c r="B189" s="93" t="s">
        <v>180</v>
      </c>
      <c r="C189" s="79"/>
      <c r="D189" s="79"/>
      <c r="E189" s="79">
        <v>134398</v>
      </c>
      <c r="F189" s="79"/>
      <c r="G189" s="85">
        <v>134398</v>
      </c>
      <c r="H189" s="85"/>
      <c r="I189" s="85"/>
      <c r="J189" s="85">
        <v>207.73884408602152</v>
      </c>
      <c r="K189" s="85"/>
      <c r="L189" s="85">
        <f t="shared" si="9"/>
        <v>207.73884408602152</v>
      </c>
    </row>
    <row r="190" spans="1:12" s="90" customFormat="1">
      <c r="A190" s="89"/>
      <c r="B190" s="89" t="s">
        <v>181</v>
      </c>
      <c r="C190" s="79"/>
      <c r="D190" s="79"/>
      <c r="E190" s="79">
        <v>553425</v>
      </c>
      <c r="F190" s="79">
        <v>171570</v>
      </c>
      <c r="G190" s="85">
        <v>724995</v>
      </c>
      <c r="H190" s="85"/>
      <c r="I190" s="85"/>
      <c r="J190" s="85">
        <v>855.42842741935476</v>
      </c>
      <c r="K190" s="85">
        <v>265.19556451612902</v>
      </c>
      <c r="L190" s="85">
        <f t="shared" si="9"/>
        <v>1120.6239919354839</v>
      </c>
    </row>
    <row r="191" spans="1:12" s="90" customFormat="1">
      <c r="A191" s="89"/>
      <c r="B191" s="89" t="s">
        <v>182</v>
      </c>
      <c r="C191" s="79"/>
      <c r="D191" s="79"/>
      <c r="E191" s="79">
        <v>14850</v>
      </c>
      <c r="F191" s="79"/>
      <c r="G191" s="85">
        <v>14850</v>
      </c>
      <c r="H191" s="85"/>
      <c r="I191" s="85"/>
      <c r="J191" s="85">
        <v>22.953629032258064</v>
      </c>
      <c r="K191" s="85"/>
      <c r="L191" s="85">
        <f t="shared" si="9"/>
        <v>22.953629032258064</v>
      </c>
    </row>
    <row r="192" spans="1:12" s="90" customFormat="1">
      <c r="A192" s="89"/>
      <c r="B192" s="89" t="s">
        <v>183</v>
      </c>
      <c r="C192" s="79"/>
      <c r="D192" s="79"/>
      <c r="E192" s="79">
        <v>26608</v>
      </c>
      <c r="F192" s="79">
        <v>12433</v>
      </c>
      <c r="G192" s="85">
        <v>39041</v>
      </c>
      <c r="H192" s="85"/>
      <c r="I192" s="85"/>
      <c r="J192" s="85">
        <v>41.127956989247309</v>
      </c>
      <c r="K192" s="85">
        <v>19.217674731182793</v>
      </c>
      <c r="L192" s="85">
        <f t="shared" si="9"/>
        <v>60.345631720430106</v>
      </c>
    </row>
    <row r="193" spans="1:12" s="90" customFormat="1">
      <c r="A193" s="38">
        <v>56</v>
      </c>
      <c r="B193" s="27" t="s">
        <v>63</v>
      </c>
      <c r="C193" s="28">
        <v>103491</v>
      </c>
      <c r="D193" s="28">
        <v>0</v>
      </c>
      <c r="E193" s="28">
        <v>2328070</v>
      </c>
      <c r="F193" s="28">
        <v>2090533</v>
      </c>
      <c r="G193" s="28">
        <v>4522094</v>
      </c>
      <c r="H193" s="29">
        <v>159.96592741935481</v>
      </c>
      <c r="I193" s="29" t="s">
        <v>203</v>
      </c>
      <c r="J193" s="29">
        <v>3598.4952956989246</v>
      </c>
      <c r="K193" s="29">
        <v>3231.3346102150531</v>
      </c>
      <c r="L193" s="29">
        <f t="shared" si="9"/>
        <v>6989.7958333333327</v>
      </c>
    </row>
    <row r="194" spans="1:12">
      <c r="A194" s="40"/>
      <c r="B194" s="14" t="s">
        <v>193</v>
      </c>
      <c r="C194" s="15"/>
      <c r="D194" s="15">
        <v>0</v>
      </c>
      <c r="E194" s="15">
        <v>1608536</v>
      </c>
      <c r="F194" s="15">
        <v>1392414</v>
      </c>
      <c r="G194" s="15">
        <v>3000950</v>
      </c>
      <c r="H194" s="16"/>
      <c r="I194" s="16" t="s">
        <v>203</v>
      </c>
      <c r="J194" s="16">
        <v>2486.3123655913978</v>
      </c>
      <c r="K194" s="16">
        <v>2152.252822580645</v>
      </c>
      <c r="L194" s="16">
        <f t="shared" si="9"/>
        <v>4638.5651881720423</v>
      </c>
    </row>
    <row r="195" spans="1:12">
      <c r="A195" s="40"/>
      <c r="B195" s="14" t="s">
        <v>194</v>
      </c>
      <c r="C195" s="15">
        <v>103491</v>
      </c>
      <c r="D195" s="15"/>
      <c r="E195" s="15">
        <v>719534</v>
      </c>
      <c r="F195" s="15">
        <v>698119</v>
      </c>
      <c r="G195" s="15">
        <v>1521144</v>
      </c>
      <c r="H195" s="16">
        <v>159.96592741935481</v>
      </c>
      <c r="I195" s="16"/>
      <c r="J195" s="16">
        <v>1112.1829301075268</v>
      </c>
      <c r="K195" s="16">
        <v>1079.0817876344086</v>
      </c>
      <c r="L195" s="16">
        <f t="shared" si="9"/>
        <v>2351.2306451612903</v>
      </c>
    </row>
    <row r="196" spans="1:12">
      <c r="A196" s="56">
        <v>57</v>
      </c>
      <c r="B196" s="57" t="s">
        <v>64</v>
      </c>
      <c r="C196" s="58">
        <v>361148</v>
      </c>
      <c r="D196" s="58">
        <v>0</v>
      </c>
      <c r="E196" s="58">
        <v>702863</v>
      </c>
      <c r="F196" s="58">
        <v>657780</v>
      </c>
      <c r="G196" s="58">
        <v>1721791</v>
      </c>
      <c r="H196" s="43">
        <v>558.22607526881723</v>
      </c>
      <c r="I196" s="43" t="s">
        <v>203</v>
      </c>
      <c r="J196" s="43">
        <v>1086.4145833333332</v>
      </c>
      <c r="K196" s="43">
        <v>1016.7298387096773</v>
      </c>
      <c r="L196" s="43">
        <f t="shared" si="9"/>
        <v>2661.3704973118274</v>
      </c>
    </row>
    <row r="197" spans="1:12">
      <c r="A197" s="39"/>
      <c r="B197" s="13" t="s">
        <v>195</v>
      </c>
      <c r="C197" s="8">
        <v>361148</v>
      </c>
      <c r="D197" s="8"/>
      <c r="E197" s="8">
        <v>77314.930000000008</v>
      </c>
      <c r="F197" s="8">
        <v>78933.599999999991</v>
      </c>
      <c r="G197" s="8">
        <v>517396.52999999997</v>
      </c>
      <c r="H197" s="9">
        <v>558.22607526881723</v>
      </c>
      <c r="I197" s="9"/>
      <c r="J197" s="9">
        <v>119.50560416666666</v>
      </c>
      <c r="K197" s="9">
        <v>122.00758064516127</v>
      </c>
      <c r="L197" s="9">
        <f t="shared" si="9"/>
        <v>799.73926008064518</v>
      </c>
    </row>
    <row r="198" spans="1:12">
      <c r="A198" s="64"/>
      <c r="B198" s="13" t="s">
        <v>202</v>
      </c>
      <c r="C198" s="65"/>
      <c r="D198" s="65"/>
      <c r="E198" s="65">
        <v>625548.07000000007</v>
      </c>
      <c r="F198" s="65">
        <v>578846.4</v>
      </c>
      <c r="G198" s="8">
        <v>1204394.4700000002</v>
      </c>
      <c r="H198" s="66"/>
      <c r="I198" s="66"/>
      <c r="J198" s="66">
        <v>966.90897916666665</v>
      </c>
      <c r="K198" s="66">
        <v>894.72225806451604</v>
      </c>
      <c r="L198" s="9">
        <f t="shared" si="9"/>
        <v>1861.6312372311827</v>
      </c>
    </row>
    <row r="199" spans="1:12">
      <c r="A199" s="33">
        <v>58</v>
      </c>
      <c r="B199" s="18" t="s">
        <v>65</v>
      </c>
      <c r="C199" s="19">
        <v>969799</v>
      </c>
      <c r="D199" s="19">
        <v>0</v>
      </c>
      <c r="E199" s="19">
        <v>1795588</v>
      </c>
      <c r="F199" s="19">
        <v>1347619</v>
      </c>
      <c r="G199" s="19">
        <v>4113006</v>
      </c>
      <c r="H199" s="20">
        <v>1499.0172715053761</v>
      </c>
      <c r="I199" s="20" t="s">
        <v>203</v>
      </c>
      <c r="J199" s="20">
        <v>2775.438440860215</v>
      </c>
      <c r="K199" s="20">
        <v>2083.0132392473115</v>
      </c>
      <c r="L199" s="20">
        <f t="shared" si="9"/>
        <v>6357.4689516129029</v>
      </c>
    </row>
    <row r="200" spans="1:12">
      <c r="A200" s="34"/>
      <c r="B200" s="21" t="s">
        <v>196</v>
      </c>
      <c r="C200" s="22"/>
      <c r="D200" s="22">
        <v>0</v>
      </c>
      <c r="E200" s="22">
        <v>1795588</v>
      </c>
      <c r="F200" s="22">
        <v>1347619</v>
      </c>
      <c r="G200" s="22">
        <v>3143207</v>
      </c>
      <c r="H200" s="23"/>
      <c r="I200" s="23" t="s">
        <v>203</v>
      </c>
      <c r="J200" s="23">
        <v>2775.438440860215</v>
      </c>
      <c r="K200" s="23">
        <v>2083.0132392473115</v>
      </c>
      <c r="L200" s="23">
        <f t="shared" si="9"/>
        <v>4858.451680107526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16991293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2931762.76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106027308.56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55660873</v>
      </c>
      <c r="G201" s="61">
        <f>C201+D201+E201+F201</f>
        <v>181611237.31999999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26263.423319892463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4531.6225456989241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163886.2968333333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86034.951545698888</v>
      </c>
      <c r="L201" s="62">
        <f>H201+I201+J201+K201</f>
        <v>280716.29424462357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6" spans="1:12">
      <c r="C206" s="72"/>
      <c r="D206" s="72"/>
      <c r="E206" s="72"/>
      <c r="F206" s="72"/>
      <c r="G206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H4:L5"/>
    <mergeCell ref="B1:L1"/>
    <mergeCell ref="B2:L2"/>
    <mergeCell ref="A4:A6"/>
    <mergeCell ref="B4:B6"/>
    <mergeCell ref="C4:G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9"/>
  <sheetViews>
    <sheetView zoomScale="90" zoomScaleNormal="90" workbookViewId="0">
      <pane xSplit="1" ySplit="6" topLeftCell="B178" activePane="bottomRight" state="frozen"/>
      <selection pane="topRight" activeCell="I1" sqref="I1"/>
      <selection pane="bottomLeft" activeCell="A29" sqref="A29"/>
      <selection pane="bottomRight" activeCell="M195" sqref="M195"/>
    </sheetView>
  </sheetViews>
  <sheetFormatPr defaultColWidth="9" defaultRowHeight="15"/>
  <cols>
    <col min="1" max="1" width="4.7109375" style="1" customWidth="1"/>
    <col min="2" max="2" width="37.57031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204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67" t="s">
        <v>9</v>
      </c>
      <c r="H6" s="67" t="s">
        <v>5</v>
      </c>
      <c r="I6" s="67" t="s">
        <v>6</v>
      </c>
      <c r="J6" s="67" t="s">
        <v>7</v>
      </c>
      <c r="K6" s="67" t="s">
        <v>8</v>
      </c>
      <c r="L6" s="67" t="s">
        <v>9</v>
      </c>
    </row>
    <row r="7" spans="1:13" s="2" customFormat="1">
      <c r="A7" s="33">
        <v>1</v>
      </c>
      <c r="B7" s="18" t="s">
        <v>10</v>
      </c>
      <c r="C7" s="19">
        <v>425003</v>
      </c>
      <c r="D7" s="19">
        <v>0</v>
      </c>
      <c r="E7" s="19">
        <v>1247611</v>
      </c>
      <c r="F7" s="19">
        <v>380376</v>
      </c>
      <c r="G7" s="19">
        <f t="shared" ref="G7" si="0">SUM(C7:F7)</f>
        <v>2052990</v>
      </c>
      <c r="H7" s="20">
        <v>656.92668010752686</v>
      </c>
      <c r="I7" s="20" t="s">
        <v>203</v>
      </c>
      <c r="J7" s="20">
        <v>1928.4309811827954</v>
      </c>
      <c r="K7" s="20">
        <v>587.94677419354832</v>
      </c>
      <c r="L7" s="20">
        <f>H7+I7+J7+K7</f>
        <v>3173.3044354838707</v>
      </c>
    </row>
    <row r="8" spans="1:13" s="2" customFormat="1">
      <c r="A8" s="34"/>
      <c r="B8" s="35" t="s">
        <v>70</v>
      </c>
      <c r="C8" s="22">
        <v>425003</v>
      </c>
      <c r="D8" s="22">
        <v>0</v>
      </c>
      <c r="E8" s="22">
        <v>1247611</v>
      </c>
      <c r="F8" s="22">
        <v>380376</v>
      </c>
      <c r="G8" s="22">
        <f t="shared" ref="G8:L8" si="1">G7</f>
        <v>2052990</v>
      </c>
      <c r="H8" s="22">
        <v>656.92668010752686</v>
      </c>
      <c r="I8" s="22"/>
      <c r="J8" s="22">
        <v>1928.4309811827954</v>
      </c>
      <c r="K8" s="22">
        <v>587.94677419354832</v>
      </c>
      <c r="L8" s="22">
        <f t="shared" si="1"/>
        <v>3173.3044354838707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173809</v>
      </c>
      <c r="F9" s="25">
        <v>294350</v>
      </c>
      <c r="G9" s="25">
        <f t="shared" ref="G9" si="2">SUM(C9:F9)</f>
        <v>468159</v>
      </c>
      <c r="H9" s="26" t="s">
        <v>203</v>
      </c>
      <c r="I9" s="26" t="s">
        <v>203</v>
      </c>
      <c r="J9" s="26">
        <v>268.65638440860215</v>
      </c>
      <c r="K9" s="26">
        <v>454.97647849462362</v>
      </c>
      <c r="L9" s="26">
        <f>H9+I9+J9+K9</f>
        <v>723.63286290322571</v>
      </c>
    </row>
    <row r="10" spans="1:13" s="2" customFormat="1">
      <c r="A10" s="35"/>
      <c r="B10" s="35" t="s">
        <v>71</v>
      </c>
      <c r="C10" s="22"/>
      <c r="D10" s="22"/>
      <c r="E10" s="22">
        <v>9559.4950000000008</v>
      </c>
      <c r="F10" s="22">
        <v>147175</v>
      </c>
      <c r="G10" s="22">
        <f>E10+F10</f>
        <v>156734.495</v>
      </c>
      <c r="H10" s="22"/>
      <c r="I10" s="22"/>
      <c r="J10" s="22">
        <v>14.776101142473118</v>
      </c>
      <c r="K10" s="22">
        <v>227.48823924731181</v>
      </c>
      <c r="L10" s="22">
        <f t="shared" ref="L10:L13" si="3">H10+I10+J10+K10</f>
        <v>242.26434038978493</v>
      </c>
    </row>
    <row r="11" spans="1:13" s="2" customFormat="1">
      <c r="A11" s="35"/>
      <c r="B11" s="35" t="s">
        <v>72</v>
      </c>
      <c r="C11" s="22"/>
      <c r="D11" s="22"/>
      <c r="E11" s="22">
        <v>100809.21999999999</v>
      </c>
      <c r="F11" s="22">
        <v>144231.5</v>
      </c>
      <c r="G11" s="22">
        <f t="shared" ref="G11:G13" si="4">E11+F11</f>
        <v>245040.71999999997</v>
      </c>
      <c r="H11" s="22"/>
      <c r="I11" s="22"/>
      <c r="J11" s="22">
        <v>155.82070295698921</v>
      </c>
      <c r="K11" s="22">
        <v>222.93847446236558</v>
      </c>
      <c r="L11" s="22">
        <f t="shared" si="3"/>
        <v>378.75917741935478</v>
      </c>
    </row>
    <row r="12" spans="1:13" s="2" customFormat="1">
      <c r="A12" s="35"/>
      <c r="B12" s="35" t="s">
        <v>73</v>
      </c>
      <c r="C12" s="22"/>
      <c r="D12" s="22"/>
      <c r="E12" s="22">
        <v>19118.990000000002</v>
      </c>
      <c r="F12" s="22">
        <v>2943.5</v>
      </c>
      <c r="G12" s="22">
        <f t="shared" si="4"/>
        <v>22062.49</v>
      </c>
      <c r="H12" s="22"/>
      <c r="I12" s="22"/>
      <c r="J12" s="22">
        <v>29.552202284946237</v>
      </c>
      <c r="K12" s="22">
        <v>4.5497647849462366</v>
      </c>
      <c r="L12" s="22">
        <f t="shared" si="3"/>
        <v>34.101967069892474</v>
      </c>
    </row>
    <row r="13" spans="1:13" s="2" customFormat="1">
      <c r="A13" s="17"/>
      <c r="B13" s="17" t="s">
        <v>113</v>
      </c>
      <c r="C13" s="22"/>
      <c r="D13" s="22"/>
      <c r="E13" s="22">
        <v>44321.294999999998</v>
      </c>
      <c r="F13" s="22"/>
      <c r="G13" s="22">
        <f t="shared" si="4"/>
        <v>44321.294999999998</v>
      </c>
      <c r="H13" s="22"/>
      <c r="I13" s="22"/>
      <c r="J13" s="22">
        <v>68.507378024193542</v>
      </c>
      <c r="K13" s="22"/>
      <c r="L13" s="22">
        <f t="shared" si="3"/>
        <v>68.507378024193542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758021</v>
      </c>
      <c r="F14" s="31">
        <v>825716</v>
      </c>
      <c r="G14" s="31">
        <f t="shared" ref="G14" si="5">SUM(C14:F14)</f>
        <v>1583737</v>
      </c>
      <c r="H14" s="32" t="s">
        <v>203</v>
      </c>
      <c r="I14" s="32" t="s">
        <v>203</v>
      </c>
      <c r="J14" s="32">
        <v>1171.6722446236558</v>
      </c>
      <c r="K14" s="32">
        <v>1276.3083333333332</v>
      </c>
      <c r="L14" s="32">
        <f>H14+I14+J14+K14</f>
        <v>2447.9805779569888</v>
      </c>
    </row>
    <row r="15" spans="1:13" s="2" customFormat="1">
      <c r="A15" s="35"/>
      <c r="B15" s="35" t="s">
        <v>74</v>
      </c>
      <c r="C15" s="22"/>
      <c r="D15" s="22"/>
      <c r="E15" s="22">
        <v>758021</v>
      </c>
      <c r="F15" s="22">
        <v>825716</v>
      </c>
      <c r="G15" s="22">
        <f>F15+E15</f>
        <v>1583737</v>
      </c>
      <c r="H15" s="22"/>
      <c r="I15" s="22"/>
      <c r="J15" s="22">
        <v>1171.6722446236558</v>
      </c>
      <c r="K15" s="22">
        <v>1276.3083333333332</v>
      </c>
      <c r="L15" s="22">
        <f>H15+I15+J15+K15</f>
        <v>2447.9805779569888</v>
      </c>
    </row>
    <row r="16" spans="1:13" s="2" customFormat="1">
      <c r="A16" s="37">
        <v>4</v>
      </c>
      <c r="B16" s="30" t="s">
        <v>13</v>
      </c>
      <c r="C16" s="31">
        <v>252544</v>
      </c>
      <c r="D16" s="31">
        <v>0</v>
      </c>
      <c r="E16" s="31">
        <v>823355</v>
      </c>
      <c r="F16" s="31">
        <v>285686</v>
      </c>
      <c r="G16" s="31">
        <f t="shared" ref="G16:G30" si="6">SUM(C16:F16)</f>
        <v>1361585</v>
      </c>
      <c r="H16" s="32">
        <v>390.35698924731179</v>
      </c>
      <c r="I16" s="32" t="s">
        <v>203</v>
      </c>
      <c r="J16" s="32">
        <v>1272.6589381720428</v>
      </c>
      <c r="K16" s="32">
        <v>441.58454301075267</v>
      </c>
      <c r="L16" s="32">
        <f t="shared" ref="L16:L18" si="7">H16+I16+J16+K16</f>
        <v>2104.6004704301072</v>
      </c>
    </row>
    <row r="17" spans="1:12" s="2" customFormat="1">
      <c r="A17" s="35"/>
      <c r="B17" s="35" t="s">
        <v>80</v>
      </c>
      <c r="C17" s="22">
        <v>252544</v>
      </c>
      <c r="D17" s="22"/>
      <c r="E17" s="22">
        <v>68338.464999999997</v>
      </c>
      <c r="F17" s="22">
        <v>47138.19</v>
      </c>
      <c r="G17" s="22">
        <f t="shared" si="6"/>
        <v>368020.65499999997</v>
      </c>
      <c r="H17" s="22">
        <v>390.35698924731179</v>
      </c>
      <c r="I17" s="22"/>
      <c r="J17" s="22">
        <v>105.63069186827956</v>
      </c>
      <c r="K17" s="22">
        <v>72.861449596774193</v>
      </c>
      <c r="L17" s="22">
        <f t="shared" si="7"/>
        <v>568.84913071236554</v>
      </c>
    </row>
    <row r="18" spans="1:12" s="2" customFormat="1">
      <c r="A18" s="35"/>
      <c r="B18" s="35" t="s">
        <v>81</v>
      </c>
      <c r="C18" s="22"/>
      <c r="D18" s="22"/>
      <c r="E18" s="22">
        <v>755016.53500000003</v>
      </c>
      <c r="F18" s="22">
        <v>238547.81</v>
      </c>
      <c r="G18" s="22">
        <f t="shared" si="6"/>
        <v>993564.34499999997</v>
      </c>
      <c r="H18" s="22"/>
      <c r="I18" s="22"/>
      <c r="J18" s="22">
        <v>1167.0282463037634</v>
      </c>
      <c r="K18" s="22">
        <v>368.72309341397852</v>
      </c>
      <c r="L18" s="22">
        <f t="shared" si="7"/>
        <v>1535.7513397177418</v>
      </c>
    </row>
    <row r="19" spans="1:12" s="2" customFormat="1">
      <c r="A19" s="37">
        <v>5</v>
      </c>
      <c r="B19" s="30" t="s">
        <v>14</v>
      </c>
      <c r="C19" s="31">
        <v>357030</v>
      </c>
      <c r="D19" s="31">
        <v>238072</v>
      </c>
      <c r="E19" s="31">
        <v>3392572</v>
      </c>
      <c r="F19" s="31">
        <v>1423550</v>
      </c>
      <c r="G19" s="31">
        <f t="shared" si="6"/>
        <v>5411224</v>
      </c>
      <c r="H19" s="32">
        <v>551.86088709677415</v>
      </c>
      <c r="I19" s="32">
        <v>367.98763440860216</v>
      </c>
      <c r="J19" s="32">
        <v>5243.8948924731176</v>
      </c>
      <c r="K19" s="32">
        <v>2200.379704301075</v>
      </c>
      <c r="L19" s="32">
        <f>H19+I19+J19+K19</f>
        <v>8364.1231182795691</v>
      </c>
    </row>
    <row r="20" spans="1:12" s="2" customFormat="1">
      <c r="A20" s="35"/>
      <c r="B20" s="35" t="s">
        <v>78</v>
      </c>
      <c r="C20" s="22">
        <v>357030</v>
      </c>
      <c r="D20" s="22">
        <v>238072</v>
      </c>
      <c r="E20" s="22">
        <v>1085623</v>
      </c>
      <c r="F20" s="22">
        <v>85412</v>
      </c>
      <c r="G20" s="22">
        <f t="shared" si="6"/>
        <v>1766137</v>
      </c>
      <c r="H20" s="22">
        <v>551.86088709677415</v>
      </c>
      <c r="I20" s="22">
        <v>367.98763440860216</v>
      </c>
      <c r="J20" s="22">
        <v>1678.0463037634406</v>
      </c>
      <c r="K20" s="22">
        <v>132.02123655913977</v>
      </c>
      <c r="L20" s="22">
        <f t="shared" ref="L20:L23" si="8">H20+I20+J20+K20</f>
        <v>2729.9160618279566</v>
      </c>
    </row>
    <row r="21" spans="1:12" s="2" customFormat="1">
      <c r="A21" s="35"/>
      <c r="B21" s="35" t="s">
        <v>79</v>
      </c>
      <c r="C21" s="22"/>
      <c r="D21" s="22"/>
      <c r="E21" s="22">
        <v>983846</v>
      </c>
      <c r="F21" s="22">
        <v>740246</v>
      </c>
      <c r="G21" s="22">
        <f t="shared" si="6"/>
        <v>1724092</v>
      </c>
      <c r="H21" s="22"/>
      <c r="I21" s="22"/>
      <c r="J21" s="22">
        <v>1520.7297043010751</v>
      </c>
      <c r="K21" s="22">
        <v>1144.197446236559</v>
      </c>
      <c r="L21" s="22">
        <f t="shared" si="8"/>
        <v>2664.9271505376341</v>
      </c>
    </row>
    <row r="22" spans="1:12" s="2" customFormat="1">
      <c r="A22" s="35"/>
      <c r="B22" s="35" t="s">
        <v>75</v>
      </c>
      <c r="C22" s="22"/>
      <c r="D22" s="22"/>
      <c r="E22" s="22">
        <v>1119549</v>
      </c>
      <c r="F22" s="22">
        <v>384359</v>
      </c>
      <c r="G22" s="22">
        <f t="shared" si="6"/>
        <v>1503908</v>
      </c>
      <c r="H22" s="22"/>
      <c r="I22" s="22"/>
      <c r="J22" s="22">
        <v>1730.4856854838708</v>
      </c>
      <c r="K22" s="22">
        <v>594.10329301075262</v>
      </c>
      <c r="L22" s="22">
        <f t="shared" si="8"/>
        <v>2324.5889784946235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203554</v>
      </c>
      <c r="F23" s="22">
        <v>213533</v>
      </c>
      <c r="G23" s="22">
        <f t="shared" si="6"/>
        <v>417087</v>
      </c>
      <c r="H23" s="22"/>
      <c r="I23" s="22"/>
      <c r="J23" s="22">
        <v>314.63319892473118</v>
      </c>
      <c r="K23" s="22">
        <v>330.05772849462363</v>
      </c>
      <c r="L23" s="22">
        <f t="shared" si="8"/>
        <v>644.69092741935481</v>
      </c>
    </row>
    <row r="24" spans="1:12" s="2" customFormat="1">
      <c r="A24" s="37">
        <v>6</v>
      </c>
      <c r="B24" s="30" t="s">
        <v>15</v>
      </c>
      <c r="C24" s="31">
        <v>8331</v>
      </c>
      <c r="D24" s="31">
        <v>0</v>
      </c>
      <c r="E24" s="31">
        <v>875294</v>
      </c>
      <c r="F24" s="31">
        <v>848028</v>
      </c>
      <c r="G24" s="31">
        <f t="shared" si="6"/>
        <v>1731653</v>
      </c>
      <c r="H24" s="32">
        <v>12.877217741935482</v>
      </c>
      <c r="I24" s="32" t="s">
        <v>203</v>
      </c>
      <c r="J24" s="32">
        <v>1352.9409946236558</v>
      </c>
      <c r="K24" s="32">
        <v>1310.7959677419353</v>
      </c>
      <c r="L24" s="32">
        <f>H24+I24+J24+K24</f>
        <v>2676.6141801075264</v>
      </c>
    </row>
    <row r="25" spans="1:12" s="2" customFormat="1">
      <c r="A25" s="35"/>
      <c r="B25" s="35" t="s">
        <v>83</v>
      </c>
      <c r="C25" s="22">
        <v>8331</v>
      </c>
      <c r="D25" s="22"/>
      <c r="E25" s="22">
        <v>41138.817999999999</v>
      </c>
      <c r="F25" s="22">
        <v>59361.960000000006</v>
      </c>
      <c r="G25" s="22">
        <f>SUM(C25:F25)</f>
        <v>108831.77800000001</v>
      </c>
      <c r="H25" s="22">
        <v>12.877217741935482</v>
      </c>
      <c r="I25" s="22"/>
      <c r="J25" s="22">
        <v>63.588226747311822</v>
      </c>
      <c r="K25" s="22">
        <v>91.755717741935484</v>
      </c>
      <c r="L25" s="22">
        <f t="shared" ref="L25:L29" si="9">H25+I25+J25+K25</f>
        <v>168.2211622311828</v>
      </c>
    </row>
    <row r="26" spans="1:12" s="2" customFormat="1">
      <c r="A26" s="35"/>
      <c r="B26" s="35" t="s">
        <v>82</v>
      </c>
      <c r="C26" s="22"/>
      <c r="D26" s="22"/>
      <c r="E26" s="22">
        <v>294974.07800000004</v>
      </c>
      <c r="F26" s="22">
        <v>227271.50400000002</v>
      </c>
      <c r="G26" s="22">
        <f t="shared" si="6"/>
        <v>522245.58200000005</v>
      </c>
      <c r="H26" s="22"/>
      <c r="I26" s="22"/>
      <c r="J26" s="22">
        <v>455.94111518817209</v>
      </c>
      <c r="K26" s="22">
        <v>351.29331935483867</v>
      </c>
      <c r="L26" s="22">
        <f t="shared" si="9"/>
        <v>807.23443454301082</v>
      </c>
    </row>
    <row r="27" spans="1:12" s="2" customFormat="1">
      <c r="A27" s="35"/>
      <c r="B27" s="35" t="s">
        <v>84</v>
      </c>
      <c r="C27" s="22"/>
      <c r="D27" s="22"/>
      <c r="E27" s="22">
        <v>49016.464</v>
      </c>
      <c r="F27" s="22">
        <v>28832.952000000001</v>
      </c>
      <c r="G27" s="22">
        <f t="shared" si="6"/>
        <v>77849.415999999997</v>
      </c>
      <c r="H27" s="22"/>
      <c r="I27" s="22"/>
      <c r="J27" s="22">
        <v>75.764695698924726</v>
      </c>
      <c r="K27" s="22">
        <v>44.567062903225803</v>
      </c>
      <c r="L27" s="22">
        <f t="shared" si="9"/>
        <v>120.33175860215053</v>
      </c>
    </row>
    <row r="28" spans="1:12" s="2" customFormat="1">
      <c r="A28" s="35"/>
      <c r="B28" s="35" t="s">
        <v>85</v>
      </c>
      <c r="C28" s="22"/>
      <c r="D28" s="22"/>
      <c r="E28" s="22">
        <v>14879.998000000001</v>
      </c>
      <c r="F28" s="22">
        <v>20352.671999999999</v>
      </c>
      <c r="G28" s="22">
        <f t="shared" si="6"/>
        <v>35232.67</v>
      </c>
      <c r="H28" s="22"/>
      <c r="I28" s="22"/>
      <c r="J28" s="22">
        <v>22.999996908602149</v>
      </c>
      <c r="K28" s="22">
        <v>31.459103225806448</v>
      </c>
      <c r="L28" s="22">
        <f t="shared" si="9"/>
        <v>54.459100134408601</v>
      </c>
    </row>
    <row r="29" spans="1:12" s="2" customFormat="1">
      <c r="A29" s="35"/>
      <c r="B29" s="35" t="s">
        <v>86</v>
      </c>
      <c r="C29" s="22"/>
      <c r="D29" s="22"/>
      <c r="E29" s="22">
        <v>475284.64200000005</v>
      </c>
      <c r="F29" s="22">
        <v>512208.91200000001</v>
      </c>
      <c r="G29" s="22">
        <f t="shared" si="6"/>
        <v>987493.554</v>
      </c>
      <c r="H29" s="22"/>
      <c r="I29" s="22"/>
      <c r="J29" s="22">
        <v>734.64696008064527</v>
      </c>
      <c r="K29" s="22">
        <v>791.72076451612895</v>
      </c>
      <c r="L29" s="22">
        <f t="shared" si="9"/>
        <v>1526.3677245967742</v>
      </c>
    </row>
    <row r="30" spans="1:12" s="2" customFormat="1">
      <c r="A30" s="37">
        <v>8</v>
      </c>
      <c r="B30" s="30" t="s">
        <v>16</v>
      </c>
      <c r="C30" s="31">
        <v>674025</v>
      </c>
      <c r="D30" s="31">
        <v>0</v>
      </c>
      <c r="E30" s="31">
        <v>1542256</v>
      </c>
      <c r="F30" s="31">
        <v>1040465</v>
      </c>
      <c r="G30" s="31">
        <f t="shared" si="6"/>
        <v>3256746</v>
      </c>
      <c r="H30" s="32">
        <v>1041.8397177419354</v>
      </c>
      <c r="I30" s="32" t="s">
        <v>203</v>
      </c>
      <c r="J30" s="32">
        <v>2383.8634408602147</v>
      </c>
      <c r="K30" s="32">
        <v>1608.2456317204299</v>
      </c>
      <c r="L30" s="32">
        <f>H30+I30+J30+K30</f>
        <v>5033.94879032258</v>
      </c>
    </row>
    <row r="31" spans="1:12" s="2" customFormat="1" ht="14.25" customHeight="1">
      <c r="A31" s="35"/>
      <c r="B31" s="35" t="s">
        <v>87</v>
      </c>
      <c r="C31" s="22">
        <v>674025</v>
      </c>
      <c r="D31" s="22">
        <v>0</v>
      </c>
      <c r="E31" s="22">
        <v>1542256</v>
      </c>
      <c r="F31" s="22">
        <v>1040465</v>
      </c>
      <c r="G31" s="22">
        <f t="shared" ref="G31:L31" si="10">G30</f>
        <v>3256746</v>
      </c>
      <c r="H31" s="22">
        <v>1041.8397177419354</v>
      </c>
      <c r="I31" s="22"/>
      <c r="J31" s="22">
        <v>2383.8634408602147</v>
      </c>
      <c r="K31" s="22">
        <v>1608.2456317204299</v>
      </c>
      <c r="L31" s="22">
        <f t="shared" si="10"/>
        <v>5033.94879032258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1346735</v>
      </c>
      <c r="F32" s="31">
        <v>368506</v>
      </c>
      <c r="G32" s="31">
        <f t="shared" ref="G32" si="11">SUM(C32:F32)</f>
        <v>1715241</v>
      </c>
      <c r="H32" s="32" t="s">
        <v>203</v>
      </c>
      <c r="I32" s="32" t="s">
        <v>203</v>
      </c>
      <c r="J32" s="32">
        <v>2081.6468413978491</v>
      </c>
      <c r="K32" s="32">
        <v>569.59932795698921</v>
      </c>
      <c r="L32" s="32">
        <f>H32+I32+J32+K32</f>
        <v>2651.2461693548385</v>
      </c>
    </row>
    <row r="33" spans="1:12" s="2" customFormat="1">
      <c r="A33" s="35"/>
      <c r="B33" s="35" t="s">
        <v>88</v>
      </c>
      <c r="C33" s="22"/>
      <c r="D33" s="22"/>
      <c r="E33" s="22">
        <v>1346735</v>
      </c>
      <c r="F33" s="22">
        <v>368506</v>
      </c>
      <c r="G33" s="22">
        <f>G32</f>
        <v>1715241</v>
      </c>
      <c r="H33" s="22"/>
      <c r="I33" s="22"/>
      <c r="J33" s="22">
        <v>2081.6468413978491</v>
      </c>
      <c r="K33" s="22">
        <v>569.59932795698921</v>
      </c>
      <c r="L33" s="22">
        <f>K33+J33</f>
        <v>2651.2461693548385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1620857</v>
      </c>
      <c r="F34" s="31">
        <v>758959</v>
      </c>
      <c r="G34" s="31">
        <f>SUM(C34:F34)</f>
        <v>2379816</v>
      </c>
      <c r="H34" s="32" t="s">
        <v>203</v>
      </c>
      <c r="I34" s="32" t="s">
        <v>203</v>
      </c>
      <c r="J34" s="32">
        <v>2505.3569220430104</v>
      </c>
      <c r="K34" s="32">
        <v>1173.1221102150537</v>
      </c>
      <c r="L34" s="32">
        <f>H34+I34+J34+K34</f>
        <v>3678.4790322580639</v>
      </c>
    </row>
    <row r="35" spans="1:12" s="2" customFormat="1">
      <c r="A35" s="35"/>
      <c r="B35" s="35" t="s">
        <v>93</v>
      </c>
      <c r="C35" s="22"/>
      <c r="D35" s="22"/>
      <c r="E35" s="22">
        <v>773149</v>
      </c>
      <c r="F35" s="22">
        <v>166971</v>
      </c>
      <c r="G35" s="22">
        <f>SUM(C35:F35)</f>
        <v>940120</v>
      </c>
      <c r="H35" s="22"/>
      <c r="I35" s="22"/>
      <c r="J35" s="22">
        <v>1195.0555779569891</v>
      </c>
      <c r="K35" s="22">
        <v>258.08689516129033</v>
      </c>
      <c r="L35" s="22">
        <f>H35+I35+J35+K35</f>
        <v>1453.1424731182794</v>
      </c>
    </row>
    <row r="36" spans="1:12" s="2" customFormat="1">
      <c r="A36" s="35"/>
      <c r="B36" s="35" t="s">
        <v>90</v>
      </c>
      <c r="C36" s="22"/>
      <c r="D36" s="22"/>
      <c r="E36" s="22">
        <v>611224</v>
      </c>
      <c r="F36" s="22">
        <v>282560</v>
      </c>
      <c r="G36" s="22">
        <f t="shared" ref="G36:G40" si="12">SUM(C36:F36)</f>
        <v>893784</v>
      </c>
      <c r="H36" s="22"/>
      <c r="I36" s="22"/>
      <c r="J36" s="63">
        <v>944.76827956989234</v>
      </c>
      <c r="K36" s="22">
        <v>436.75268817204301</v>
      </c>
      <c r="L36" s="22">
        <f>H36+I36+J36+K36</f>
        <v>1381.5209677419352</v>
      </c>
    </row>
    <row r="37" spans="1:12" s="2" customFormat="1">
      <c r="A37" s="35"/>
      <c r="B37" s="35" t="s">
        <v>89</v>
      </c>
      <c r="C37" s="22"/>
      <c r="D37" s="22"/>
      <c r="E37" s="22">
        <v>114433</v>
      </c>
      <c r="F37" s="22">
        <v>147238</v>
      </c>
      <c r="G37" s="22">
        <f t="shared" si="12"/>
        <v>261671</v>
      </c>
      <c r="H37" s="22"/>
      <c r="I37" s="22"/>
      <c r="J37" s="22">
        <v>176.87896505376344</v>
      </c>
      <c r="K37" s="22">
        <v>227.58561827956987</v>
      </c>
      <c r="L37" s="22">
        <f t="shared" ref="L37:L40" si="13">H37+I37+J37+K37</f>
        <v>404.46458333333328</v>
      </c>
    </row>
    <row r="38" spans="1:12" s="2" customFormat="1">
      <c r="A38" s="35"/>
      <c r="B38" s="35" t="s">
        <v>91</v>
      </c>
      <c r="C38" s="22"/>
      <c r="D38" s="22"/>
      <c r="E38" s="22">
        <v>105842</v>
      </c>
      <c r="F38" s="22">
        <v>143747</v>
      </c>
      <c r="G38" s="22">
        <f t="shared" si="12"/>
        <v>249589</v>
      </c>
      <c r="H38" s="22"/>
      <c r="I38" s="22"/>
      <c r="J38" s="22">
        <v>163.59986559139782</v>
      </c>
      <c r="K38" s="22">
        <v>222.18958333333333</v>
      </c>
      <c r="L38" s="22">
        <f t="shared" si="13"/>
        <v>385.78944892473112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6907</v>
      </c>
      <c r="G39" s="22">
        <f t="shared" si="12"/>
        <v>6907</v>
      </c>
      <c r="H39" s="22"/>
      <c r="I39" s="22"/>
      <c r="J39" s="22" t="s">
        <v>203</v>
      </c>
      <c r="K39" s="22">
        <v>10.676142473118277</v>
      </c>
      <c r="L39" s="22">
        <f t="shared" si="13"/>
        <v>10.676142473118277</v>
      </c>
    </row>
    <row r="40" spans="1:12" s="2" customFormat="1">
      <c r="A40" s="35"/>
      <c r="B40" s="35" t="s">
        <v>77</v>
      </c>
      <c r="C40" s="22"/>
      <c r="D40" s="22"/>
      <c r="E40" s="22">
        <v>16209</v>
      </c>
      <c r="F40" s="22">
        <v>11536</v>
      </c>
      <c r="G40" s="22">
        <f t="shared" si="12"/>
        <v>27745</v>
      </c>
      <c r="H40" s="22"/>
      <c r="I40" s="22"/>
      <c r="J40" s="22">
        <v>25.054233870967739</v>
      </c>
      <c r="K40" s="22">
        <v>17.831182795698926</v>
      </c>
      <c r="L40" s="22">
        <f t="shared" si="13"/>
        <v>42.885416666666664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529883</v>
      </c>
      <c r="E41" s="31">
        <v>617367</v>
      </c>
      <c r="F41" s="31">
        <v>1085829</v>
      </c>
      <c r="G41" s="31">
        <f t="shared" ref="G41" si="14">SUM(C41:F41)</f>
        <v>2233079</v>
      </c>
      <c r="H41" s="32" t="s">
        <v>203</v>
      </c>
      <c r="I41" s="32">
        <v>819.03958333333333</v>
      </c>
      <c r="J41" s="32">
        <v>954.26350806451603</v>
      </c>
      <c r="K41" s="32">
        <v>1678.3647177419352</v>
      </c>
      <c r="L41" s="32">
        <f>H41+I41+J41+K41</f>
        <v>3451.6678091397844</v>
      </c>
    </row>
    <row r="42" spans="1:12" s="2" customFormat="1">
      <c r="A42" s="17"/>
      <c r="B42" s="17" t="s">
        <v>94</v>
      </c>
      <c r="C42" s="22">
        <v>0</v>
      </c>
      <c r="D42" s="22">
        <v>529883</v>
      </c>
      <c r="E42" s="22">
        <v>617367</v>
      </c>
      <c r="F42" s="22">
        <v>1085829</v>
      </c>
      <c r="G42" s="22">
        <f>C42+D42+E42+F42</f>
        <v>2233079</v>
      </c>
      <c r="H42" s="22"/>
      <c r="I42" s="22">
        <v>819.03958333333333</v>
      </c>
      <c r="J42" s="22">
        <v>954.26350806451603</v>
      </c>
      <c r="K42" s="22">
        <v>1678.3647177419352</v>
      </c>
      <c r="L42" s="22">
        <f>H42+I42+J42+K42</f>
        <v>3451.6678091397844</v>
      </c>
    </row>
    <row r="43" spans="1:12" s="10" customFormat="1" ht="16.5" customHeight="1">
      <c r="A43" s="37">
        <v>12</v>
      </c>
      <c r="B43" s="30" t="s">
        <v>20</v>
      </c>
      <c r="C43" s="41">
        <v>5549176</v>
      </c>
      <c r="D43" s="41">
        <v>345856</v>
      </c>
      <c r="E43" s="41">
        <v>13872205</v>
      </c>
      <c r="F43" s="41">
        <v>2888885</v>
      </c>
      <c r="G43" s="31">
        <f t="shared" ref="G43:G47" si="15">SUM(C43:F43)</f>
        <v>22656122</v>
      </c>
      <c r="H43" s="42">
        <v>8577.355376344085</v>
      </c>
      <c r="I43" s="42">
        <v>534.58924731182788</v>
      </c>
      <c r="J43" s="32">
        <v>21442.252352150535</v>
      </c>
      <c r="K43" s="32">
        <v>4465.3464381720432</v>
      </c>
      <c r="L43" s="32">
        <f>H43+I43+J43+K43</f>
        <v>35019.543413978492</v>
      </c>
    </row>
    <row r="44" spans="1:12" s="2" customFormat="1">
      <c r="A44" s="17"/>
      <c r="B44" s="17" t="s">
        <v>95</v>
      </c>
      <c r="C44" s="22">
        <v>4538351.0000000112</v>
      </c>
      <c r="D44" s="22">
        <v>345856.00000000087</v>
      </c>
      <c r="E44" s="22">
        <v>13624263.989056328</v>
      </c>
      <c r="F44" s="22">
        <v>2763989.994487355</v>
      </c>
      <c r="G44" s="22">
        <f t="shared" si="15"/>
        <v>21272460.983543698</v>
      </c>
      <c r="H44" s="22">
        <v>7014.9242607527049</v>
      </c>
      <c r="I44" s="22">
        <v>534.58924731182924</v>
      </c>
      <c r="J44" s="22">
        <v>21059.010198138141</v>
      </c>
      <c r="K44" s="22">
        <v>4272.2963624468521</v>
      </c>
      <c r="L44" s="22">
        <f t="shared" ref="L44:L72" si="16">H44+I44+J44+K44</f>
        <v>32880.820068649526</v>
      </c>
    </row>
    <row r="45" spans="1:12" s="2" customFormat="1">
      <c r="A45" s="17"/>
      <c r="B45" s="17" t="s">
        <v>96</v>
      </c>
      <c r="C45" s="22"/>
      <c r="D45" s="22"/>
      <c r="E45" s="69">
        <v>247940.99999999939</v>
      </c>
      <c r="F45" s="69">
        <v>124895.00000000009</v>
      </c>
      <c r="G45" s="22">
        <f t="shared" si="15"/>
        <v>372835.99999999948</v>
      </c>
      <c r="H45" s="22"/>
      <c r="I45" s="22"/>
      <c r="J45" s="22">
        <v>383.24213709677326</v>
      </c>
      <c r="K45" s="22">
        <v>193.0500672043012</v>
      </c>
      <c r="L45" s="22">
        <f t="shared" si="16"/>
        <v>576.29220430107443</v>
      </c>
    </row>
    <row r="46" spans="1:12" s="2" customFormat="1">
      <c r="A46" s="17"/>
      <c r="B46" s="17" t="s">
        <v>97</v>
      </c>
      <c r="C46" s="22">
        <v>1010825.0000000008</v>
      </c>
      <c r="D46" s="22"/>
      <c r="E46" s="22"/>
      <c r="F46" s="22"/>
      <c r="G46" s="22">
        <f t="shared" si="15"/>
        <v>1010825.0000000008</v>
      </c>
      <c r="H46" s="22">
        <v>1562.431115591399</v>
      </c>
      <c r="I46" s="22"/>
      <c r="J46" s="22"/>
      <c r="K46" s="22"/>
      <c r="L46" s="22">
        <f t="shared" si="16"/>
        <v>1562.431115591399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816530</v>
      </c>
      <c r="F47" s="31">
        <v>437140</v>
      </c>
      <c r="G47" s="31">
        <f t="shared" si="15"/>
        <v>1253670</v>
      </c>
      <c r="H47" s="32" t="s">
        <v>203</v>
      </c>
      <c r="I47" s="32" t="s">
        <v>203</v>
      </c>
      <c r="J47" s="32">
        <v>1262.1095430107525</v>
      </c>
      <c r="K47" s="32">
        <v>675.68682795698919</v>
      </c>
      <c r="L47" s="32">
        <f>H47+I47+J47+K47</f>
        <v>1937.7963709677417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816530</v>
      </c>
      <c r="F48" s="22">
        <v>437140</v>
      </c>
      <c r="G48" s="22">
        <f t="shared" ref="G48" si="17">G47</f>
        <v>1253670</v>
      </c>
      <c r="H48" s="22"/>
      <c r="I48" s="22"/>
      <c r="J48" s="22">
        <v>1262.1095430107525</v>
      </c>
      <c r="K48" s="22">
        <v>675.68682795698919</v>
      </c>
      <c r="L48" s="22">
        <f t="shared" si="16"/>
        <v>1937.7963709677417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1505302</v>
      </c>
      <c r="F49" s="31">
        <v>232010</v>
      </c>
      <c r="G49" s="31">
        <f t="shared" ref="G49" si="18">SUM(C49:F49)</f>
        <v>1737312</v>
      </c>
      <c r="H49" s="32" t="s">
        <v>203</v>
      </c>
      <c r="I49" s="32" t="s">
        <v>203</v>
      </c>
      <c r="J49" s="32">
        <v>2326.7436827956985</v>
      </c>
      <c r="K49" s="32">
        <v>358.61760752688167</v>
      </c>
      <c r="L49" s="32">
        <f>H49+I49+J49+K49</f>
        <v>2685.3612903225803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602121</v>
      </c>
      <c r="F50" s="22">
        <v>6960</v>
      </c>
      <c r="G50" s="22">
        <f>SUM(C50:F50)</f>
        <v>609081</v>
      </c>
      <c r="H50" s="22"/>
      <c r="I50" s="22"/>
      <c r="J50" s="22">
        <v>930.69778225806442</v>
      </c>
      <c r="K50" s="22">
        <v>10.758064516129032</v>
      </c>
      <c r="L50" s="22">
        <f t="shared" si="16"/>
        <v>941.45584677419345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150530</v>
      </c>
      <c r="F51" s="22">
        <v>162407</v>
      </c>
      <c r="G51" s="22">
        <f t="shared" ref="G51:G55" si="19">SUM(C51:F51)</f>
        <v>312937</v>
      </c>
      <c r="H51" s="22"/>
      <c r="I51" s="22"/>
      <c r="J51" s="22">
        <v>233</v>
      </c>
      <c r="K51" s="22">
        <v>250.85954301075265</v>
      </c>
      <c r="L51" s="22">
        <f t="shared" si="16"/>
        <v>483.85954301075265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120424</v>
      </c>
      <c r="F52" s="22">
        <v>62643</v>
      </c>
      <c r="G52" s="22">
        <f t="shared" si="19"/>
        <v>183067</v>
      </c>
      <c r="H52" s="22"/>
      <c r="I52" s="22"/>
      <c r="J52" s="22">
        <v>186</v>
      </c>
      <c r="K52" s="22">
        <v>97</v>
      </c>
      <c r="L52" s="22">
        <f t="shared" si="16"/>
        <v>283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451591</v>
      </c>
      <c r="F53" s="22">
        <v>0</v>
      </c>
      <c r="G53" s="22">
        <f t="shared" si="19"/>
        <v>451591</v>
      </c>
      <c r="H53" s="22"/>
      <c r="I53" s="22"/>
      <c r="J53" s="22">
        <v>698</v>
      </c>
      <c r="K53" s="22">
        <v>0</v>
      </c>
      <c r="L53" s="22">
        <f t="shared" si="16"/>
        <v>698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75265</v>
      </c>
      <c r="F54" s="22">
        <v>0</v>
      </c>
      <c r="G54" s="22">
        <f t="shared" si="19"/>
        <v>75265</v>
      </c>
      <c r="H54" s="22"/>
      <c r="I54" s="22"/>
      <c r="J54" s="22">
        <v>116</v>
      </c>
      <c r="K54" s="22">
        <v>0</v>
      </c>
      <c r="L54" s="22">
        <f t="shared" si="16"/>
        <v>116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105371</v>
      </c>
      <c r="F55" s="22">
        <v>0</v>
      </c>
      <c r="G55" s="22">
        <f t="shared" si="19"/>
        <v>105371</v>
      </c>
      <c r="H55" s="22"/>
      <c r="I55" s="22"/>
      <c r="J55" s="22">
        <v>163</v>
      </c>
      <c r="K55" s="22">
        <v>0</v>
      </c>
      <c r="L55" s="22">
        <f t="shared" si="16"/>
        <v>163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133041</v>
      </c>
      <c r="F56" s="25">
        <v>285404</v>
      </c>
      <c r="G56" s="25">
        <f t="shared" ref="G56" si="20">SUM(C56:F56)</f>
        <v>418445</v>
      </c>
      <c r="H56" s="26" t="s">
        <v>203</v>
      </c>
      <c r="I56" s="26" t="s">
        <v>203</v>
      </c>
      <c r="J56" s="26">
        <v>205.64133064516128</v>
      </c>
      <c r="K56" s="26">
        <v>441.14865591397847</v>
      </c>
      <c r="L56" s="44">
        <f>H56+I56+J56+K56</f>
        <v>646.78998655913972</v>
      </c>
    </row>
    <row r="57" spans="1:13" s="2" customFormat="1">
      <c r="A57" s="17"/>
      <c r="B57" s="17" t="s">
        <v>105</v>
      </c>
      <c r="C57" s="22"/>
      <c r="D57" s="22"/>
      <c r="E57" s="22">
        <v>133041</v>
      </c>
      <c r="F57" s="22">
        <v>285404</v>
      </c>
      <c r="G57" s="22">
        <f>G56</f>
        <v>418445</v>
      </c>
      <c r="H57" s="22"/>
      <c r="I57" s="22"/>
      <c r="J57" s="22">
        <v>205.64133064516128</v>
      </c>
      <c r="K57" s="22">
        <v>441.14865591397847</v>
      </c>
      <c r="L57" s="22">
        <f t="shared" si="16"/>
        <v>646.78998655913972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662790</v>
      </c>
      <c r="F58" s="31">
        <v>291933</v>
      </c>
      <c r="G58" s="31">
        <f t="shared" ref="G58" si="21">SUM(C58:F58)</f>
        <v>954723</v>
      </c>
      <c r="H58" s="32" t="s">
        <v>203</v>
      </c>
      <c r="I58" s="32" t="s">
        <v>203</v>
      </c>
      <c r="J58" s="32">
        <v>1024.4737903225805</v>
      </c>
      <c r="K58" s="32">
        <v>451.24052419354837</v>
      </c>
      <c r="L58" s="32">
        <f>H58+I58+J58+K58</f>
        <v>1475.714314516129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662790</v>
      </c>
      <c r="F59" s="22">
        <v>291933</v>
      </c>
      <c r="G59" s="22">
        <f>G58</f>
        <v>954723</v>
      </c>
      <c r="H59" s="22"/>
      <c r="I59" s="22"/>
      <c r="J59" s="22">
        <v>1024.4737903225805</v>
      </c>
      <c r="K59" s="22">
        <v>451.24052419354837</v>
      </c>
      <c r="L59" s="22">
        <f t="shared" si="16"/>
        <v>1475.714314516129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528316</v>
      </c>
      <c r="F60" s="31">
        <v>452914</v>
      </c>
      <c r="G60" s="31">
        <f t="shared" ref="G60" si="22">SUM(C60:F60)</f>
        <v>981230</v>
      </c>
      <c r="H60" s="32" t="s">
        <v>203</v>
      </c>
      <c r="I60" s="32" t="s">
        <v>203</v>
      </c>
      <c r="J60" s="32">
        <v>816.61747311827958</v>
      </c>
      <c r="K60" s="32">
        <v>700.06868279569892</v>
      </c>
      <c r="L60" s="32">
        <f>H60+I60+J60+K60</f>
        <v>1516.6861559139784</v>
      </c>
    </row>
    <row r="61" spans="1:13" s="2" customFormat="1">
      <c r="A61" s="17"/>
      <c r="B61" s="17" t="s">
        <v>107</v>
      </c>
      <c r="C61" s="22"/>
      <c r="D61" s="22"/>
      <c r="E61" s="22">
        <v>528316</v>
      </c>
      <c r="F61" s="22">
        <v>452914</v>
      </c>
      <c r="G61" s="22">
        <f>F61+E61</f>
        <v>981230</v>
      </c>
      <c r="H61" s="22"/>
      <c r="I61" s="22"/>
      <c r="J61" s="22">
        <v>816.61747311827958</v>
      </c>
      <c r="K61" s="22">
        <v>700.06868279569892</v>
      </c>
      <c r="L61" s="22">
        <f t="shared" si="16"/>
        <v>1516.6861559139784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2192173</v>
      </c>
      <c r="F62" s="31">
        <v>913941</v>
      </c>
      <c r="G62" s="31">
        <f t="shared" ref="G62" si="23">SUM(C62:F62)</f>
        <v>3106114</v>
      </c>
      <c r="H62" s="32" t="s">
        <v>203</v>
      </c>
      <c r="I62" s="32" t="s">
        <v>203</v>
      </c>
      <c r="J62" s="32">
        <v>3388.4394489247311</v>
      </c>
      <c r="K62" s="32">
        <v>1412.6776209677419</v>
      </c>
      <c r="L62" s="32">
        <f>H62+I62+J62+K62</f>
        <v>4801.1170698924725</v>
      </c>
    </row>
    <row r="63" spans="1:13">
      <c r="A63" s="45"/>
      <c r="B63" s="45" t="s">
        <v>108</v>
      </c>
      <c r="C63" s="22"/>
      <c r="D63" s="22"/>
      <c r="E63" s="22">
        <v>422651</v>
      </c>
      <c r="F63" s="22">
        <v>176208</v>
      </c>
      <c r="G63" s="63">
        <f>SUM(C63:F63)</f>
        <v>598859</v>
      </c>
      <c r="H63" s="63"/>
      <c r="I63" s="63"/>
      <c r="J63" s="63">
        <v>653.29119623655913</v>
      </c>
      <c r="K63" s="63">
        <v>272.36451612903227</v>
      </c>
      <c r="L63" s="63">
        <f t="shared" si="16"/>
        <v>925.6557123655914</v>
      </c>
      <c r="M63" s="2"/>
    </row>
    <row r="64" spans="1:13">
      <c r="A64" s="45"/>
      <c r="B64" s="45" t="s">
        <v>109</v>
      </c>
      <c r="C64" s="22"/>
      <c r="D64" s="22"/>
      <c r="E64" s="22">
        <v>922905</v>
      </c>
      <c r="F64" s="22">
        <v>384769</v>
      </c>
      <c r="G64" s="63">
        <f t="shared" ref="G64:G65" si="24">SUM(C64:F64)</f>
        <v>1307674</v>
      </c>
      <c r="H64" s="63"/>
      <c r="I64" s="63"/>
      <c r="J64" s="63">
        <v>1426.533266129032</v>
      </c>
      <c r="K64" s="63">
        <v>594.73702956989234</v>
      </c>
      <c r="L64" s="63">
        <f t="shared" si="16"/>
        <v>2021.2702956989242</v>
      </c>
      <c r="M64" s="2"/>
    </row>
    <row r="65" spans="1:13" ht="31.5" customHeight="1">
      <c r="A65" s="45"/>
      <c r="B65" s="45" t="s">
        <v>110</v>
      </c>
      <c r="C65" s="22"/>
      <c r="D65" s="22"/>
      <c r="E65" s="22">
        <v>846617</v>
      </c>
      <c r="F65" s="22">
        <v>352964</v>
      </c>
      <c r="G65" s="63">
        <f t="shared" si="24"/>
        <v>1199581</v>
      </c>
      <c r="H65" s="63"/>
      <c r="I65" s="63"/>
      <c r="J65" s="63">
        <v>1308.6149865591397</v>
      </c>
      <c r="K65" s="63">
        <v>545.57607526881714</v>
      </c>
      <c r="L65" s="63">
        <f t="shared" si="16"/>
        <v>1854.1910618279567</v>
      </c>
      <c r="M65" s="2"/>
    </row>
    <row r="66" spans="1:13">
      <c r="A66" s="37">
        <v>19</v>
      </c>
      <c r="B66" s="30" t="s">
        <v>27</v>
      </c>
      <c r="C66" s="31">
        <v>182845</v>
      </c>
      <c r="D66" s="31">
        <v>8734</v>
      </c>
      <c r="E66" s="31">
        <v>442655</v>
      </c>
      <c r="F66" s="31">
        <v>395431</v>
      </c>
      <c r="G66" s="31">
        <f t="shared" ref="G66" si="25">SUM(C66:F66)</f>
        <v>1029665</v>
      </c>
      <c r="H66" s="32">
        <v>282.62331989247309</v>
      </c>
      <c r="I66" s="32">
        <v>13.500134408602149</v>
      </c>
      <c r="J66" s="32">
        <v>684.21135752688167</v>
      </c>
      <c r="K66" s="32">
        <v>611.21727150537629</v>
      </c>
      <c r="L66" s="32">
        <f>H66+I66+J66+K66</f>
        <v>1591.552083333333</v>
      </c>
    </row>
    <row r="67" spans="1:13">
      <c r="A67" s="45"/>
      <c r="B67" s="45" t="s">
        <v>111</v>
      </c>
      <c r="C67" s="22">
        <v>182845</v>
      </c>
      <c r="D67" s="22">
        <v>8734</v>
      </c>
      <c r="E67" s="22">
        <v>442655</v>
      </c>
      <c r="F67" s="22">
        <v>395431</v>
      </c>
      <c r="G67" s="22">
        <f t="shared" ref="G67" si="26">G66</f>
        <v>1029665</v>
      </c>
      <c r="H67" s="22">
        <v>282.62331989247309</v>
      </c>
      <c r="I67" s="22">
        <v>13.500134408602149</v>
      </c>
      <c r="J67" s="22">
        <v>684.21135752688167</v>
      </c>
      <c r="K67" s="22">
        <v>611.21727150537629</v>
      </c>
      <c r="L67" s="22">
        <f t="shared" si="16"/>
        <v>1591.552083333333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4254760</v>
      </c>
      <c r="F68" s="31">
        <v>2447572</v>
      </c>
      <c r="G68" s="31">
        <f t="shared" ref="G68" si="27">SUM(C68:F68)</f>
        <v>6702332</v>
      </c>
      <c r="H68" s="32" t="s">
        <v>203</v>
      </c>
      <c r="I68" s="32" t="s">
        <v>203</v>
      </c>
      <c r="J68" s="32">
        <v>6576.5779569892475</v>
      </c>
      <c r="K68" s="32">
        <v>3783.2094086021498</v>
      </c>
      <c r="L68" s="32">
        <f>H68+I68+J68+K68</f>
        <v>10359.787365591397</v>
      </c>
    </row>
    <row r="69" spans="1:13">
      <c r="A69" s="45"/>
      <c r="B69" s="45" t="s">
        <v>112</v>
      </c>
      <c r="C69" s="22"/>
      <c r="D69" s="22"/>
      <c r="E69" s="22">
        <v>4254760</v>
      </c>
      <c r="F69" s="22">
        <v>2447572</v>
      </c>
      <c r="G69" s="63">
        <f>F69+E69</f>
        <v>6702332</v>
      </c>
      <c r="H69" s="63"/>
      <c r="I69" s="63"/>
      <c r="J69" s="63">
        <v>6576.5779569892475</v>
      </c>
      <c r="K69" s="63">
        <v>3783.2094086021498</v>
      </c>
      <c r="L69" s="63">
        <f t="shared" si="16"/>
        <v>10359.787365591397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133093</v>
      </c>
      <c r="F70" s="31">
        <v>121032</v>
      </c>
      <c r="G70" s="31">
        <f t="shared" ref="G70" si="28">SUM(C70:F70)</f>
        <v>254125</v>
      </c>
      <c r="H70" s="32" t="s">
        <v>203</v>
      </c>
      <c r="I70" s="32" t="s">
        <v>203</v>
      </c>
      <c r="J70" s="32">
        <v>205.72170698924728</v>
      </c>
      <c r="K70" s="32">
        <v>187.0790322580645</v>
      </c>
      <c r="L70" s="32">
        <f>H70+I70+J70+K70</f>
        <v>392.80073924731175</v>
      </c>
    </row>
    <row r="71" spans="1:13">
      <c r="A71" s="45"/>
      <c r="B71" s="45" t="s">
        <v>114</v>
      </c>
      <c r="C71" s="22"/>
      <c r="D71" s="22"/>
      <c r="E71" s="22">
        <v>133093</v>
      </c>
      <c r="F71" s="22">
        <v>53254.080000000002</v>
      </c>
      <c r="G71" s="63">
        <f>E71+F71</f>
        <v>186347.08000000002</v>
      </c>
      <c r="H71" s="63"/>
      <c r="I71" s="63"/>
      <c r="J71" s="63">
        <v>205.72170698924728</v>
      </c>
      <c r="K71" s="63">
        <v>82.314774193548388</v>
      </c>
      <c r="L71" s="63">
        <f t="shared" si="16"/>
        <v>288.03648118279568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67777.920000000013</v>
      </c>
      <c r="G72" s="63">
        <f>E72+F72</f>
        <v>67777.920000000013</v>
      </c>
      <c r="H72" s="63"/>
      <c r="I72" s="63"/>
      <c r="J72" s="63"/>
      <c r="K72" s="63">
        <v>104.76425806451614</v>
      </c>
      <c r="L72" s="63">
        <f t="shared" si="16"/>
        <v>104.76425806451614</v>
      </c>
    </row>
    <row r="73" spans="1:13">
      <c r="A73" s="36">
        <v>22</v>
      </c>
      <c r="B73" s="24" t="s">
        <v>30</v>
      </c>
      <c r="C73" s="25">
        <v>742111.24</v>
      </c>
      <c r="D73" s="25">
        <v>0</v>
      </c>
      <c r="E73" s="25">
        <v>1954893</v>
      </c>
      <c r="F73" s="25">
        <v>47313</v>
      </c>
      <c r="G73" s="25">
        <f t="shared" ref="G73" si="29">SUM(C73:F73)</f>
        <v>2744317.24</v>
      </c>
      <c r="H73" s="26">
        <v>1147.0805456989247</v>
      </c>
      <c r="I73" s="26" t="s">
        <v>203</v>
      </c>
      <c r="J73" s="26">
        <v>3021.6760080645158</v>
      </c>
      <c r="K73" s="26">
        <v>73.131653225806446</v>
      </c>
      <c r="L73" s="26">
        <f>H73+I73+J73+K73</f>
        <v>4241.8882069892461</v>
      </c>
    </row>
    <row r="74" spans="1:13">
      <c r="A74" s="45"/>
      <c r="B74" s="45" t="s">
        <v>115</v>
      </c>
      <c r="C74" s="22">
        <v>742111.24</v>
      </c>
      <c r="D74" s="22">
        <v>0</v>
      </c>
      <c r="E74" s="22">
        <v>1954893</v>
      </c>
      <c r="F74" s="22">
        <v>47313</v>
      </c>
      <c r="G74" s="63">
        <f>F74+E74+C74</f>
        <v>2744317.24</v>
      </c>
      <c r="H74" s="63">
        <v>1147.0805456989247</v>
      </c>
      <c r="I74" s="63"/>
      <c r="J74" s="63">
        <v>3021.6760080645158</v>
      </c>
      <c r="K74" s="63">
        <v>73.131653225806446</v>
      </c>
      <c r="L74" s="63">
        <f t="shared" ref="L74" si="30">L73</f>
        <v>4241.8882069892461</v>
      </c>
    </row>
    <row r="75" spans="1:13">
      <c r="A75" s="37">
        <v>23</v>
      </c>
      <c r="B75" s="30" t="s">
        <v>31</v>
      </c>
      <c r="C75" s="31">
        <v>661407</v>
      </c>
      <c r="D75" s="31">
        <v>13738</v>
      </c>
      <c r="E75" s="31">
        <v>432827</v>
      </c>
      <c r="F75" s="31">
        <v>434217</v>
      </c>
      <c r="G75" s="31">
        <f t="shared" ref="G75" si="31">SUM(C75:F75)</f>
        <v>1542189</v>
      </c>
      <c r="H75" s="32">
        <v>1022.3360887096774</v>
      </c>
      <c r="I75" s="32">
        <v>21.234811827956989</v>
      </c>
      <c r="J75" s="32">
        <v>669.02022849462355</v>
      </c>
      <c r="K75" s="32">
        <v>671.16874999999993</v>
      </c>
      <c r="L75" s="32">
        <f>H75+I75+J75+K75</f>
        <v>2383.7598790322577</v>
      </c>
    </row>
    <row r="76" spans="1:13">
      <c r="A76" s="45"/>
      <c r="B76" s="45" t="s">
        <v>116</v>
      </c>
      <c r="C76" s="22">
        <v>661407</v>
      </c>
      <c r="D76" s="22">
        <v>13738</v>
      </c>
      <c r="E76" s="22">
        <v>77908.86</v>
      </c>
      <c r="F76" s="22">
        <v>37342.661999999997</v>
      </c>
      <c r="G76" s="63">
        <f>C76+D76+E76+F76</f>
        <v>790396.522</v>
      </c>
      <c r="H76" s="63">
        <v>1022.3360887096774</v>
      </c>
      <c r="I76" s="63">
        <v>21.234811827956989</v>
      </c>
      <c r="J76" s="63">
        <v>120.42364112903225</v>
      </c>
      <c r="K76" s="63">
        <v>57.720512499999991</v>
      </c>
      <c r="L76" s="63">
        <f t="shared" ref="L76:L77" si="32">SUM(H76:K76)</f>
        <v>1221.7150541666665</v>
      </c>
    </row>
    <row r="77" spans="1:13">
      <c r="A77" s="45"/>
      <c r="B77" s="45" t="s">
        <v>117</v>
      </c>
      <c r="C77" s="22"/>
      <c r="D77" s="22"/>
      <c r="E77" s="22">
        <v>354918.13999999996</v>
      </c>
      <c r="F77" s="22">
        <v>396874.33799999999</v>
      </c>
      <c r="G77" s="63">
        <f>C77+D77+E77+F77</f>
        <v>751792.47799999989</v>
      </c>
      <c r="H77" s="63"/>
      <c r="I77" s="63"/>
      <c r="J77" s="63">
        <v>548.59658736559129</v>
      </c>
      <c r="K77" s="63">
        <v>613.44823749999989</v>
      </c>
      <c r="L77" s="63">
        <f t="shared" si="32"/>
        <v>1162.0448248655912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180279</v>
      </c>
      <c r="F78" s="31">
        <v>226016</v>
      </c>
      <c r="G78" s="31">
        <f t="shared" ref="G78" si="33">SUM(C78:F78)</f>
        <v>406295</v>
      </c>
      <c r="H78" s="32" t="s">
        <v>203</v>
      </c>
      <c r="I78" s="32" t="s">
        <v>203</v>
      </c>
      <c r="J78" s="32">
        <v>278.6570564516129</v>
      </c>
      <c r="K78" s="32">
        <v>349.35268817204303</v>
      </c>
      <c r="L78" s="32">
        <f>H78+I78+J78+K78</f>
        <v>628.00974462365593</v>
      </c>
    </row>
    <row r="79" spans="1:13">
      <c r="A79" s="45"/>
      <c r="B79" s="45" t="s">
        <v>118</v>
      </c>
      <c r="C79" s="22"/>
      <c r="D79" s="22"/>
      <c r="E79" s="22">
        <v>180279</v>
      </c>
      <c r="F79" s="22">
        <v>226016</v>
      </c>
      <c r="G79" s="22">
        <f>SUM(C79:F79)</f>
        <v>406295</v>
      </c>
      <c r="H79" s="63"/>
      <c r="I79" s="63"/>
      <c r="J79" s="63">
        <v>278.6570564516129</v>
      </c>
      <c r="K79" s="63">
        <v>349.35268817204303</v>
      </c>
      <c r="L79" s="63">
        <f>H79+I79+J79+K79</f>
        <v>628.00974462365593</v>
      </c>
    </row>
    <row r="80" spans="1:13">
      <c r="A80" s="37">
        <v>25</v>
      </c>
      <c r="B80" s="30" t="s">
        <v>33</v>
      </c>
      <c r="C80" s="31">
        <v>291249</v>
      </c>
      <c r="D80" s="31">
        <v>0</v>
      </c>
      <c r="E80" s="31">
        <v>1759179</v>
      </c>
      <c r="F80" s="31">
        <v>736810</v>
      </c>
      <c r="G80" s="31">
        <f t="shared" ref="G80:G86" si="34">SUM(C80:F80)</f>
        <v>2787238</v>
      </c>
      <c r="H80" s="32">
        <v>450.18326612903218</v>
      </c>
      <c r="I80" s="32" t="s">
        <v>203</v>
      </c>
      <c r="J80" s="32">
        <v>2719.1610887096772</v>
      </c>
      <c r="K80" s="32">
        <v>1138.8864247311828</v>
      </c>
      <c r="L80" s="32">
        <f>H80+I80+J80+K80</f>
        <v>4308.2307795698925</v>
      </c>
    </row>
    <row r="81" spans="1:12">
      <c r="A81" s="45"/>
      <c r="B81" s="45" t="s">
        <v>119</v>
      </c>
      <c r="C81" s="22">
        <v>291249</v>
      </c>
      <c r="D81" s="22"/>
      <c r="E81" s="22">
        <v>321930</v>
      </c>
      <c r="F81" s="22">
        <v>377247</v>
      </c>
      <c r="G81" s="63">
        <f t="shared" si="34"/>
        <v>990426</v>
      </c>
      <c r="H81" s="63">
        <v>450.18326612903218</v>
      </c>
      <c r="I81" s="63"/>
      <c r="J81" s="63">
        <v>497.60685483870964</v>
      </c>
      <c r="K81" s="63">
        <v>583.11028225806444</v>
      </c>
      <c r="L81" s="63">
        <f t="shared" ref="L81:L85" si="35">H81+I81+J81+K81</f>
        <v>1530.9004032258063</v>
      </c>
    </row>
    <row r="82" spans="1:12">
      <c r="A82" s="45"/>
      <c r="B82" s="45" t="s">
        <v>120</v>
      </c>
      <c r="C82" s="22"/>
      <c r="D82" s="22"/>
      <c r="E82" s="22">
        <v>1027360</v>
      </c>
      <c r="F82" s="22">
        <v>359563</v>
      </c>
      <c r="G82" s="63">
        <f t="shared" si="34"/>
        <v>1386923</v>
      </c>
      <c r="H82" s="63"/>
      <c r="I82" s="63"/>
      <c r="J82" s="63">
        <v>1587.9892473118277</v>
      </c>
      <c r="K82" s="63">
        <v>555.77614247311828</v>
      </c>
      <c r="L82" s="63">
        <f t="shared" si="35"/>
        <v>2143.7653897849459</v>
      </c>
    </row>
    <row r="83" spans="1:12">
      <c r="A83" s="45"/>
      <c r="B83" s="45" t="s">
        <v>122</v>
      </c>
      <c r="C83" s="22"/>
      <c r="D83" s="22"/>
      <c r="E83" s="22">
        <v>21110</v>
      </c>
      <c r="F83" s="22"/>
      <c r="G83" s="63">
        <f t="shared" si="34"/>
        <v>21110</v>
      </c>
      <c r="H83" s="63"/>
      <c r="I83" s="63"/>
      <c r="J83" s="63">
        <v>32.629704301075265</v>
      </c>
      <c r="K83" s="63"/>
      <c r="L83" s="63">
        <f t="shared" si="35"/>
        <v>32.629704301075265</v>
      </c>
    </row>
    <row r="84" spans="1:12">
      <c r="A84" s="45"/>
      <c r="B84" s="45" t="s">
        <v>121</v>
      </c>
      <c r="C84" s="22"/>
      <c r="D84" s="22"/>
      <c r="E84" s="22">
        <v>379983</v>
      </c>
      <c r="F84" s="22"/>
      <c r="G84" s="63">
        <f t="shared" si="34"/>
        <v>379983</v>
      </c>
      <c r="H84" s="63"/>
      <c r="I84" s="63"/>
      <c r="J84" s="63">
        <v>587.33931451612898</v>
      </c>
      <c r="K84" s="63"/>
      <c r="L84" s="63">
        <f t="shared" si="35"/>
        <v>587.33931451612898</v>
      </c>
    </row>
    <row r="85" spans="1:12">
      <c r="A85" s="45"/>
      <c r="B85" s="45" t="s">
        <v>123</v>
      </c>
      <c r="C85" s="22"/>
      <c r="D85" s="22"/>
      <c r="E85" s="22">
        <v>8796</v>
      </c>
      <c r="F85" s="22"/>
      <c r="G85" s="63">
        <f t="shared" si="34"/>
        <v>8796</v>
      </c>
      <c r="H85" s="63"/>
      <c r="I85" s="63"/>
      <c r="J85" s="63">
        <v>13.595967741935482</v>
      </c>
      <c r="K85" s="63"/>
      <c r="L85" s="63">
        <f t="shared" si="35"/>
        <v>13.595967741935482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1244245</v>
      </c>
      <c r="F86" s="31">
        <v>674039</v>
      </c>
      <c r="G86" s="31">
        <f t="shared" si="34"/>
        <v>1918284</v>
      </c>
      <c r="H86" s="32" t="s">
        <v>203</v>
      </c>
      <c r="I86" s="32" t="s">
        <v>203</v>
      </c>
      <c r="J86" s="32">
        <v>1923.2281586021504</v>
      </c>
      <c r="K86" s="32">
        <v>1041.8613575268816</v>
      </c>
      <c r="L86" s="32">
        <f>H86+I86+J86+K86</f>
        <v>2965.0895161290318</v>
      </c>
    </row>
    <row r="87" spans="1:12">
      <c r="A87" s="45"/>
      <c r="B87" s="45" t="s">
        <v>124</v>
      </c>
      <c r="C87" s="22"/>
      <c r="D87" s="22"/>
      <c r="E87" s="22">
        <v>624860</v>
      </c>
      <c r="F87" s="22">
        <v>438260</v>
      </c>
      <c r="G87" s="63">
        <f>SUM(C87:F87)</f>
        <v>1063120</v>
      </c>
      <c r="H87" s="63"/>
      <c r="I87" s="63"/>
      <c r="J87" s="63">
        <v>965.84543010752679</v>
      </c>
      <c r="K87" s="63">
        <v>677.41801075268802</v>
      </c>
      <c r="L87" s="63">
        <f t="shared" ref="L87:L92" si="36">H87+I87+J87+K87</f>
        <v>1643.2634408602148</v>
      </c>
    </row>
    <row r="88" spans="1:12">
      <c r="A88" s="45"/>
      <c r="B88" s="45" t="s">
        <v>127</v>
      </c>
      <c r="C88" s="22"/>
      <c r="D88" s="22"/>
      <c r="E88" s="22">
        <v>426154</v>
      </c>
      <c r="F88" s="22">
        <v>183339</v>
      </c>
      <c r="G88" s="63">
        <f t="shared" ref="G88:G92" si="37">SUM(C88:F88)</f>
        <v>609493</v>
      </c>
      <c r="H88" s="63"/>
      <c r="I88" s="63"/>
      <c r="J88" s="63">
        <v>658.70577956989234</v>
      </c>
      <c r="K88" s="63">
        <v>283.38689516129034</v>
      </c>
      <c r="L88" s="63">
        <f t="shared" si="36"/>
        <v>942.09267473118268</v>
      </c>
    </row>
    <row r="89" spans="1:12">
      <c r="A89" s="45"/>
      <c r="B89" s="45" t="s">
        <v>125</v>
      </c>
      <c r="C89" s="22"/>
      <c r="D89" s="22"/>
      <c r="E89" s="22">
        <v>130397</v>
      </c>
      <c r="F89" s="22">
        <v>1887</v>
      </c>
      <c r="G89" s="63">
        <f t="shared" si="37"/>
        <v>132284</v>
      </c>
      <c r="H89" s="63"/>
      <c r="I89" s="63"/>
      <c r="J89" s="63">
        <v>201.55450268817202</v>
      </c>
      <c r="K89" s="63">
        <v>2.9167338709677417</v>
      </c>
      <c r="L89" s="63">
        <f t="shared" si="36"/>
        <v>204.47123655913975</v>
      </c>
    </row>
    <row r="90" spans="1:12">
      <c r="A90" s="45"/>
      <c r="B90" s="45" t="s">
        <v>126</v>
      </c>
      <c r="C90" s="22"/>
      <c r="D90" s="22"/>
      <c r="E90" s="22">
        <v>10825</v>
      </c>
      <c r="F90" s="22"/>
      <c r="G90" s="63">
        <f t="shared" si="37"/>
        <v>10825</v>
      </c>
      <c r="H90" s="63"/>
      <c r="I90" s="63"/>
      <c r="J90" s="63">
        <v>16.732190860215052</v>
      </c>
      <c r="K90" s="63"/>
      <c r="L90" s="63">
        <f t="shared" si="36"/>
        <v>16.732190860215052</v>
      </c>
    </row>
    <row r="91" spans="1:12">
      <c r="A91" s="45"/>
      <c r="B91" s="45" t="s">
        <v>128</v>
      </c>
      <c r="C91" s="22"/>
      <c r="D91" s="22"/>
      <c r="E91" s="22">
        <v>19161</v>
      </c>
      <c r="F91" s="22">
        <v>27433</v>
      </c>
      <c r="G91" s="63">
        <f t="shared" si="37"/>
        <v>46594</v>
      </c>
      <c r="H91" s="63"/>
      <c r="I91" s="63"/>
      <c r="J91" s="63">
        <v>29.61713709677419</v>
      </c>
      <c r="K91" s="63">
        <v>42.40315860215054</v>
      </c>
      <c r="L91" s="63">
        <f t="shared" si="36"/>
        <v>72.020295698924727</v>
      </c>
    </row>
    <row r="92" spans="1:12">
      <c r="A92" s="45"/>
      <c r="B92" s="45" t="s">
        <v>129</v>
      </c>
      <c r="C92" s="22"/>
      <c r="D92" s="22"/>
      <c r="E92" s="22">
        <v>32848</v>
      </c>
      <c r="F92" s="22">
        <v>23120</v>
      </c>
      <c r="G92" s="63">
        <f t="shared" si="37"/>
        <v>55968</v>
      </c>
      <c r="H92" s="63"/>
      <c r="I92" s="63"/>
      <c r="J92" s="63">
        <v>50.773118279569886</v>
      </c>
      <c r="K92" s="63">
        <v>35.736559139784944</v>
      </c>
      <c r="L92" s="63">
        <f t="shared" si="36"/>
        <v>86.50967741935483</v>
      </c>
    </row>
    <row r="93" spans="1:12">
      <c r="A93" s="37">
        <v>27</v>
      </c>
      <c r="B93" s="30" t="s">
        <v>35</v>
      </c>
      <c r="C93" s="31">
        <v>442262</v>
      </c>
      <c r="D93" s="31">
        <v>0</v>
      </c>
      <c r="E93" s="31">
        <v>400892</v>
      </c>
      <c r="F93" s="31">
        <v>428021</v>
      </c>
      <c r="G93" s="31">
        <f t="shared" ref="G93" si="38">SUM(C93:F93)</f>
        <v>1271175</v>
      </c>
      <c r="H93" s="32">
        <v>683.60389784946233</v>
      </c>
      <c r="I93" s="32" t="s">
        <v>203</v>
      </c>
      <c r="J93" s="32">
        <v>619.6583333333333</v>
      </c>
      <c r="K93" s="32">
        <v>661.59159946236548</v>
      </c>
      <c r="L93" s="32">
        <f>H93+I93+J93+K93</f>
        <v>1964.853830645161</v>
      </c>
    </row>
    <row r="94" spans="1:12">
      <c r="A94" s="45"/>
      <c r="B94" s="45" t="s">
        <v>130</v>
      </c>
      <c r="C94" s="22">
        <v>442262</v>
      </c>
      <c r="D94" s="22">
        <v>0</v>
      </c>
      <c r="E94" s="22">
        <v>400892</v>
      </c>
      <c r="F94" s="22">
        <v>428021</v>
      </c>
      <c r="G94" s="63">
        <f>C94+D94+E94+F94</f>
        <v>1271175</v>
      </c>
      <c r="H94" s="63">
        <v>683.60389784946233</v>
      </c>
      <c r="I94" s="63"/>
      <c r="J94" s="63">
        <v>619.6583333333333</v>
      </c>
      <c r="K94" s="63">
        <v>661.59159946236548</v>
      </c>
      <c r="L94" s="63">
        <f>H94+I94+J94+K94</f>
        <v>1964.853830645161</v>
      </c>
    </row>
    <row r="95" spans="1:12">
      <c r="A95" s="37">
        <v>28</v>
      </c>
      <c r="B95" s="30" t="s">
        <v>36</v>
      </c>
      <c r="C95" s="31">
        <v>182621</v>
      </c>
      <c r="D95" s="31">
        <v>0</v>
      </c>
      <c r="E95" s="31">
        <v>1122328</v>
      </c>
      <c r="F95" s="31">
        <v>483781</v>
      </c>
      <c r="G95" s="31">
        <f t="shared" ref="G95:G98" si="39">SUM(C95:F95)</f>
        <v>1788730</v>
      </c>
      <c r="H95" s="32">
        <v>282.27708333333334</v>
      </c>
      <c r="I95" s="32" t="s">
        <v>203</v>
      </c>
      <c r="J95" s="32">
        <v>1734.7811827956989</v>
      </c>
      <c r="K95" s="32">
        <v>747.77977150537629</v>
      </c>
      <c r="L95" s="32">
        <f>H95+I95+J95+K95</f>
        <v>2764.8380376344085</v>
      </c>
    </row>
    <row r="96" spans="1:12">
      <c r="A96" s="45"/>
      <c r="B96" s="45" t="s">
        <v>131</v>
      </c>
      <c r="C96" s="22">
        <v>182621</v>
      </c>
      <c r="D96" s="22"/>
      <c r="E96" s="22">
        <v>1051621</v>
      </c>
      <c r="F96" s="22">
        <v>483781</v>
      </c>
      <c r="G96" s="63">
        <f>SUM(C96:F96)</f>
        <v>1718023</v>
      </c>
      <c r="H96" s="63">
        <v>282.27708333333334</v>
      </c>
      <c r="I96" s="63"/>
      <c r="J96" s="63">
        <v>1625.4894489247311</v>
      </c>
      <c r="K96" s="63">
        <v>747.77977150537629</v>
      </c>
      <c r="L96" s="63">
        <f t="shared" ref="L96:L110" si="40">H96+I96+J96+K96</f>
        <v>2655.5463037634408</v>
      </c>
    </row>
    <row r="97" spans="1:12">
      <c r="A97" s="45"/>
      <c r="B97" s="45" t="s">
        <v>97</v>
      </c>
      <c r="C97" s="22"/>
      <c r="D97" s="22"/>
      <c r="E97" s="22">
        <v>70707</v>
      </c>
      <c r="F97" s="22"/>
      <c r="G97" s="63">
        <f t="shared" si="39"/>
        <v>70707</v>
      </c>
      <c r="H97" s="63"/>
      <c r="I97" s="63"/>
      <c r="J97" s="63">
        <v>109.29173387096773</v>
      </c>
      <c r="K97" s="63"/>
      <c r="L97" s="63">
        <f t="shared" si="40"/>
        <v>109.29173387096773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2665984</v>
      </c>
      <c r="F98" s="31">
        <v>1294397</v>
      </c>
      <c r="G98" s="31">
        <f t="shared" si="39"/>
        <v>3960381</v>
      </c>
      <c r="H98" s="32" t="s">
        <v>203</v>
      </c>
      <c r="I98" s="32" t="s">
        <v>203</v>
      </c>
      <c r="J98" s="32">
        <v>4120.8086021505378</v>
      </c>
      <c r="K98" s="32">
        <v>2000.7480510752687</v>
      </c>
      <c r="L98" s="32">
        <f>H98+I98+J98+K98</f>
        <v>6121.5566532258063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2665984</v>
      </c>
      <c r="F99" s="22">
        <v>1294397</v>
      </c>
      <c r="G99" s="22">
        <f t="shared" ref="G99" si="41">G98</f>
        <v>3960381</v>
      </c>
      <c r="H99" s="63"/>
      <c r="I99" s="63"/>
      <c r="J99" s="63">
        <v>4120.8086021505378</v>
      </c>
      <c r="K99" s="63">
        <v>2000.7480510752687</v>
      </c>
      <c r="L99" s="63">
        <f t="shared" si="40"/>
        <v>6121.5566532258063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545997</v>
      </c>
      <c r="F100" s="46">
        <v>442296</v>
      </c>
      <c r="G100" s="31">
        <f t="shared" ref="G100" si="42">SUM(C100:F100)</f>
        <v>988293</v>
      </c>
      <c r="H100" s="32" t="s">
        <v>203</v>
      </c>
      <c r="I100" s="32" t="s">
        <v>203</v>
      </c>
      <c r="J100" s="32">
        <v>843.94697580645152</v>
      </c>
      <c r="K100" s="32">
        <v>683.6564516129032</v>
      </c>
      <c r="L100" s="32">
        <f t="shared" si="40"/>
        <v>1527.6034274193548</v>
      </c>
    </row>
    <row r="101" spans="1:12">
      <c r="A101" s="45"/>
      <c r="B101" s="45" t="s">
        <v>133</v>
      </c>
      <c r="C101" s="22"/>
      <c r="D101" s="22"/>
      <c r="E101" s="22">
        <v>545997</v>
      </c>
      <c r="F101" s="22">
        <v>442296</v>
      </c>
      <c r="G101" s="63">
        <f>E101+F101</f>
        <v>988293</v>
      </c>
      <c r="H101" s="63"/>
      <c r="I101" s="63"/>
      <c r="J101" s="63">
        <v>843.94697580645152</v>
      </c>
      <c r="K101" s="63">
        <v>683.6564516129032</v>
      </c>
      <c r="L101" s="63">
        <f t="shared" si="40"/>
        <v>1527.6034274193548</v>
      </c>
    </row>
    <row r="102" spans="1:12">
      <c r="A102" s="36">
        <v>31</v>
      </c>
      <c r="B102" s="24" t="s">
        <v>39</v>
      </c>
      <c r="C102" s="25">
        <v>461065</v>
      </c>
      <c r="D102" s="25">
        <v>0</v>
      </c>
      <c r="E102" s="25">
        <v>3523855</v>
      </c>
      <c r="F102" s="25">
        <v>1301685</v>
      </c>
      <c r="G102" s="25">
        <f t="shared" ref="G102" si="43">SUM(C102:F102)</f>
        <v>5286605</v>
      </c>
      <c r="H102" s="26">
        <v>712.66767473118273</v>
      </c>
      <c r="I102" s="26" t="s">
        <v>203</v>
      </c>
      <c r="J102" s="26">
        <v>5446.8188844086017</v>
      </c>
      <c r="K102" s="26">
        <v>2012.0131048387095</v>
      </c>
      <c r="L102" s="26">
        <f t="shared" si="40"/>
        <v>8171.499663978494</v>
      </c>
    </row>
    <row r="103" spans="1:12">
      <c r="A103" s="45"/>
      <c r="B103" s="45" t="s">
        <v>134</v>
      </c>
      <c r="C103" s="22">
        <v>461065</v>
      </c>
      <c r="D103" s="22">
        <v>0</v>
      </c>
      <c r="E103" s="22">
        <v>3523855</v>
      </c>
      <c r="F103" s="22">
        <v>1301685</v>
      </c>
      <c r="G103" s="63">
        <f>C103+D103+E103+F103</f>
        <v>5286605</v>
      </c>
      <c r="H103" s="63">
        <v>712.66767473118273</v>
      </c>
      <c r="I103" s="63"/>
      <c r="J103" s="63">
        <v>5446.8188844086017</v>
      </c>
      <c r="K103" s="63">
        <v>2012.0131048387095</v>
      </c>
      <c r="L103" s="63">
        <f t="shared" si="40"/>
        <v>8171.499663978494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345007</v>
      </c>
      <c r="F104" s="47">
        <v>27209</v>
      </c>
      <c r="G104" s="31">
        <f t="shared" ref="G104:G106" si="44">SUM(C104:F104)</f>
        <v>372216</v>
      </c>
      <c r="H104" s="32" t="s">
        <v>203</v>
      </c>
      <c r="I104" s="32" t="s">
        <v>203</v>
      </c>
      <c r="J104" s="32">
        <v>533.27694892473119</v>
      </c>
      <c r="K104" s="32">
        <v>42.056922043010751</v>
      </c>
      <c r="L104" s="32">
        <f t="shared" si="40"/>
        <v>575.33387096774197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f t="shared" si="44"/>
        <v>393616</v>
      </c>
      <c r="H105" s="63"/>
      <c r="I105" s="63"/>
      <c r="J105" s="63">
        <v>549.35221774193542</v>
      </c>
      <c r="K105" s="63">
        <v>59.059610215053759</v>
      </c>
      <c r="L105" s="63">
        <f t="shared" si="40"/>
        <v>608.41182795698921</v>
      </c>
    </row>
    <row r="106" spans="1:12">
      <c r="A106" s="36">
        <v>33</v>
      </c>
      <c r="B106" s="24" t="s">
        <v>41</v>
      </c>
      <c r="C106" s="25">
        <v>145831</v>
      </c>
      <c r="D106" s="25">
        <v>0</v>
      </c>
      <c r="E106" s="25">
        <v>74971</v>
      </c>
      <c r="F106" s="25">
        <v>77465</v>
      </c>
      <c r="G106" s="25">
        <f t="shared" si="44"/>
        <v>298267</v>
      </c>
      <c r="H106" s="26">
        <v>225.41081989247309</v>
      </c>
      <c r="I106" s="26" t="s">
        <v>203</v>
      </c>
      <c r="J106" s="26">
        <v>115.8825940860215</v>
      </c>
      <c r="K106" s="26">
        <v>119.73756720430107</v>
      </c>
      <c r="L106" s="26">
        <f t="shared" si="40"/>
        <v>461.03098118279564</v>
      </c>
    </row>
    <row r="107" spans="1:12">
      <c r="A107" s="45"/>
      <c r="B107" s="45" t="s">
        <v>136</v>
      </c>
      <c r="C107" s="22">
        <v>145831</v>
      </c>
      <c r="D107" s="22">
        <v>0</v>
      </c>
      <c r="E107" s="22">
        <v>74971</v>
      </c>
      <c r="F107" s="22">
        <v>77465</v>
      </c>
      <c r="G107" s="63">
        <f t="shared" ref="G107" si="45">G106</f>
        <v>298267</v>
      </c>
      <c r="H107" s="63">
        <v>225.41081989247309</v>
      </c>
      <c r="I107" s="63"/>
      <c r="J107" s="63">
        <v>115.8825940860215</v>
      </c>
      <c r="K107" s="63">
        <v>119.73756720430107</v>
      </c>
      <c r="L107" s="63">
        <f t="shared" si="40"/>
        <v>461.03098118279564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229335</v>
      </c>
      <c r="F108" s="31">
        <v>31547</v>
      </c>
      <c r="G108" s="31">
        <f t="shared" ref="G108:G113" si="46">SUM(C108:F108)</f>
        <v>260882</v>
      </c>
      <c r="H108" s="32" t="s">
        <v>203</v>
      </c>
      <c r="I108" s="32" t="s">
        <v>203</v>
      </c>
      <c r="J108" s="32">
        <v>354.48286290322579</v>
      </c>
      <c r="K108" s="32">
        <v>48.76216397849462</v>
      </c>
      <c r="L108" s="32">
        <f t="shared" si="40"/>
        <v>403.24502688172043</v>
      </c>
    </row>
    <row r="109" spans="1:12" ht="30">
      <c r="A109" s="45"/>
      <c r="B109" s="48" t="s">
        <v>138</v>
      </c>
      <c r="C109" s="22"/>
      <c r="D109" s="22"/>
      <c r="E109" s="22">
        <v>55040.4</v>
      </c>
      <c r="F109" s="22">
        <v>1924.367</v>
      </c>
      <c r="G109" s="63">
        <f t="shared" si="46"/>
        <v>56964.767</v>
      </c>
      <c r="H109" s="63"/>
      <c r="I109" s="63"/>
      <c r="J109" s="63">
        <v>85.075887096774196</v>
      </c>
      <c r="K109" s="63">
        <v>2.974492002688172</v>
      </c>
      <c r="L109" s="63">
        <f t="shared" si="40"/>
        <v>88.050379099462361</v>
      </c>
    </row>
    <row r="110" spans="1:12" ht="30" customHeight="1">
      <c r="A110" s="45"/>
      <c r="B110" s="45" t="s">
        <v>137</v>
      </c>
      <c r="C110" s="22"/>
      <c r="D110" s="22"/>
      <c r="E110" s="22">
        <v>174294.6</v>
      </c>
      <c r="F110" s="22">
        <v>29622.633000000002</v>
      </c>
      <c r="G110" s="63">
        <f t="shared" si="46"/>
        <v>203917.23300000001</v>
      </c>
      <c r="H110" s="63"/>
      <c r="I110" s="63"/>
      <c r="J110" s="63">
        <v>269.40697580645161</v>
      </c>
      <c r="K110" s="63">
        <v>45.787671975806447</v>
      </c>
      <c r="L110" s="63">
        <f t="shared" si="40"/>
        <v>315.19464778225807</v>
      </c>
    </row>
    <row r="111" spans="1:12">
      <c r="A111" s="37">
        <v>35</v>
      </c>
      <c r="B111" s="30" t="s">
        <v>43</v>
      </c>
      <c r="C111" s="31">
        <v>0</v>
      </c>
      <c r="D111" s="31">
        <v>178900</v>
      </c>
      <c r="E111" s="31">
        <v>791768</v>
      </c>
      <c r="F111" s="31">
        <v>833876</v>
      </c>
      <c r="G111" s="31">
        <f t="shared" si="46"/>
        <v>1804544</v>
      </c>
      <c r="H111" s="32" t="s">
        <v>203</v>
      </c>
      <c r="I111" s="32">
        <v>276.52553763440858</v>
      </c>
      <c r="J111" s="32">
        <v>1223.8349462365591</v>
      </c>
      <c r="K111" s="32">
        <v>1288.9212365591397</v>
      </c>
      <c r="L111" s="32">
        <f>H111+I111+J111+K111</f>
        <v>2789.2817204301073</v>
      </c>
    </row>
    <row r="112" spans="1:12">
      <c r="A112" s="45"/>
      <c r="B112" s="45" t="s">
        <v>139</v>
      </c>
      <c r="C112" s="22"/>
      <c r="D112" s="22">
        <v>178900</v>
      </c>
      <c r="E112" s="22">
        <v>791768</v>
      </c>
      <c r="F112" s="22">
        <v>833876</v>
      </c>
      <c r="G112" s="63">
        <f t="shared" si="46"/>
        <v>1804544</v>
      </c>
      <c r="H112" s="63"/>
      <c r="I112" s="63">
        <v>276.52553763440858</v>
      </c>
      <c r="J112" s="63">
        <v>1223.8349462365591</v>
      </c>
      <c r="K112" s="63">
        <v>1288.9212365591397</v>
      </c>
      <c r="L112" s="63">
        <f>H112+I112+J112+K112</f>
        <v>2789.2817204301073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354814</v>
      </c>
      <c r="F113" s="31">
        <v>337054</v>
      </c>
      <c r="G113" s="31">
        <f t="shared" si="46"/>
        <v>691868</v>
      </c>
      <c r="H113" s="32" t="s">
        <v>203</v>
      </c>
      <c r="I113" s="32" t="s">
        <v>203</v>
      </c>
      <c r="J113" s="32">
        <v>548.43561827956978</v>
      </c>
      <c r="K113" s="32">
        <v>520.98400537634404</v>
      </c>
      <c r="L113" s="32">
        <f>H113+I113+J113+K113</f>
        <v>1069.4196236559137</v>
      </c>
    </row>
    <row r="114" spans="1:12">
      <c r="A114" s="45"/>
      <c r="B114" s="45" t="s">
        <v>140</v>
      </c>
      <c r="C114" s="22"/>
      <c r="D114" s="22"/>
      <c r="E114" s="22">
        <v>354814</v>
      </c>
      <c r="F114" s="22">
        <v>337054</v>
      </c>
      <c r="G114" s="63">
        <f>SUM(C114:F114)</f>
        <v>691868</v>
      </c>
      <c r="H114" s="63"/>
      <c r="I114" s="63"/>
      <c r="J114" s="63">
        <v>548.43561827956978</v>
      </c>
      <c r="K114" s="63">
        <v>520.98400537634404</v>
      </c>
      <c r="L114" s="63">
        <f>SUM(H114:K114)</f>
        <v>1069.4196236559137</v>
      </c>
    </row>
    <row r="115" spans="1:12">
      <c r="A115" s="37">
        <v>37</v>
      </c>
      <c r="B115" s="30" t="s">
        <v>45</v>
      </c>
      <c r="C115" s="31">
        <v>150103</v>
      </c>
      <c r="D115" s="31"/>
      <c r="E115" s="31">
        <v>998513</v>
      </c>
      <c r="F115" s="31">
        <v>215412</v>
      </c>
      <c r="G115" s="31">
        <f t="shared" ref="G115:G125" si="47">SUM(C115:F115)</f>
        <v>1364028</v>
      </c>
      <c r="H115" s="32">
        <v>232.01404569892472</v>
      </c>
      <c r="I115" s="32" t="s">
        <v>203</v>
      </c>
      <c r="J115" s="32">
        <v>1543.4004704301074</v>
      </c>
      <c r="K115" s="32">
        <v>332.96209677419353</v>
      </c>
      <c r="L115" s="32">
        <f>H115+I115+J115+K115</f>
        <v>2108.3766129032256</v>
      </c>
    </row>
    <row r="116" spans="1:12">
      <c r="A116" s="45"/>
      <c r="B116" s="45" t="s">
        <v>146</v>
      </c>
      <c r="C116" s="22">
        <v>150103</v>
      </c>
      <c r="D116" s="22"/>
      <c r="E116" s="22">
        <v>293463</v>
      </c>
      <c r="F116" s="22">
        <v>56007</v>
      </c>
      <c r="G116" s="63">
        <f t="shared" si="47"/>
        <v>499573</v>
      </c>
      <c r="H116" s="63">
        <v>232.01404569892472</v>
      </c>
      <c r="I116" s="63"/>
      <c r="J116" s="63">
        <v>453.60544354838709</v>
      </c>
      <c r="K116" s="63">
        <v>86.569959677419348</v>
      </c>
      <c r="L116" s="63">
        <f t="shared" ref="L116:L122" si="48">H116+I116+J116+K116</f>
        <v>772.1894489247311</v>
      </c>
    </row>
    <row r="117" spans="1:12">
      <c r="A117" s="45"/>
      <c r="B117" s="45" t="s">
        <v>141</v>
      </c>
      <c r="C117" s="22"/>
      <c r="D117" s="22"/>
      <c r="E117" s="22">
        <v>95658</v>
      </c>
      <c r="F117" s="22"/>
      <c r="G117" s="63">
        <f t="shared" si="47"/>
        <v>95658</v>
      </c>
      <c r="H117" s="63"/>
      <c r="I117" s="63"/>
      <c r="J117" s="63">
        <v>147.85846774193547</v>
      </c>
      <c r="K117" s="63"/>
      <c r="L117" s="63">
        <f t="shared" si="48"/>
        <v>147.85846774193547</v>
      </c>
    </row>
    <row r="118" spans="1:12">
      <c r="A118" s="45"/>
      <c r="B118" s="45" t="s">
        <v>142</v>
      </c>
      <c r="C118" s="22"/>
      <c r="D118" s="22"/>
      <c r="E118" s="22">
        <v>14379</v>
      </c>
      <c r="F118" s="22"/>
      <c r="G118" s="63">
        <f t="shared" si="47"/>
        <v>14379</v>
      </c>
      <c r="H118" s="63"/>
      <c r="I118" s="63"/>
      <c r="J118" s="63">
        <v>22.225604838709678</v>
      </c>
      <c r="K118" s="63"/>
      <c r="L118" s="63">
        <f t="shared" si="48"/>
        <v>22.225604838709678</v>
      </c>
    </row>
    <row r="119" spans="1:12">
      <c r="A119" s="45"/>
      <c r="B119" s="45" t="s">
        <v>143</v>
      </c>
      <c r="C119" s="22"/>
      <c r="D119" s="22"/>
      <c r="E119" s="22">
        <v>36146</v>
      </c>
      <c r="F119" s="22">
        <v>17685</v>
      </c>
      <c r="G119" s="63">
        <f t="shared" si="47"/>
        <v>53831</v>
      </c>
      <c r="H119" s="63"/>
      <c r="I119" s="63"/>
      <c r="J119" s="63">
        <v>55.87083333333333</v>
      </c>
      <c r="K119" s="63">
        <v>27.335685483870964</v>
      </c>
      <c r="L119" s="63">
        <f t="shared" si="48"/>
        <v>83.206518817204298</v>
      </c>
    </row>
    <row r="120" spans="1:12">
      <c r="A120" s="45"/>
      <c r="B120" s="45" t="s">
        <v>144</v>
      </c>
      <c r="C120" s="22"/>
      <c r="D120" s="22"/>
      <c r="E120" s="22">
        <v>30554</v>
      </c>
      <c r="F120" s="22">
        <v>26927</v>
      </c>
      <c r="G120" s="63">
        <f t="shared" si="47"/>
        <v>57481</v>
      </c>
      <c r="H120" s="63"/>
      <c r="I120" s="63"/>
      <c r="J120" s="63">
        <v>47.227284946236558</v>
      </c>
      <c r="K120" s="63">
        <v>41.621034946236556</v>
      </c>
      <c r="L120" s="63">
        <f t="shared" si="48"/>
        <v>88.848319892473114</v>
      </c>
    </row>
    <row r="121" spans="1:12">
      <c r="A121" s="45"/>
      <c r="B121" s="45" t="s">
        <v>145</v>
      </c>
      <c r="C121" s="22"/>
      <c r="D121" s="22"/>
      <c r="E121" s="22">
        <v>59012</v>
      </c>
      <c r="F121" s="22">
        <v>69901</v>
      </c>
      <c r="G121" s="63">
        <f t="shared" si="47"/>
        <v>128913</v>
      </c>
      <c r="H121" s="63"/>
      <c r="I121" s="63"/>
      <c r="J121" s="63">
        <v>91.214784946236549</v>
      </c>
      <c r="K121" s="63">
        <v>108.0459005376344</v>
      </c>
      <c r="L121" s="63">
        <f t="shared" si="48"/>
        <v>199.26068548387093</v>
      </c>
    </row>
    <row r="122" spans="1:12">
      <c r="A122" s="45"/>
      <c r="B122" s="45" t="s">
        <v>147</v>
      </c>
      <c r="C122" s="22"/>
      <c r="D122" s="22"/>
      <c r="E122" s="22">
        <v>469301</v>
      </c>
      <c r="F122" s="22">
        <v>44892</v>
      </c>
      <c r="G122" s="63">
        <f t="shared" si="47"/>
        <v>514193</v>
      </c>
      <c r="H122" s="63"/>
      <c r="I122" s="63"/>
      <c r="J122" s="63">
        <v>725.39805107526877</v>
      </c>
      <c r="K122" s="63">
        <v>69.389516129032245</v>
      </c>
      <c r="L122" s="63">
        <f t="shared" si="48"/>
        <v>794.78756720430101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427255</v>
      </c>
      <c r="F123" s="50">
        <v>109803</v>
      </c>
      <c r="G123" s="31">
        <f t="shared" si="47"/>
        <v>537058</v>
      </c>
      <c r="H123" s="51" t="s">
        <v>203</v>
      </c>
      <c r="I123" s="51" t="s">
        <v>203</v>
      </c>
      <c r="J123" s="32">
        <v>660.40759408602139</v>
      </c>
      <c r="K123" s="32">
        <v>169.72237903225806</v>
      </c>
      <c r="L123" s="32">
        <f>H123+I123+J123+K123</f>
        <v>830.12997311827939</v>
      </c>
    </row>
    <row r="124" spans="1:12" ht="30">
      <c r="A124" s="45"/>
      <c r="B124" s="48" t="s">
        <v>148</v>
      </c>
      <c r="C124" s="22"/>
      <c r="D124" s="22"/>
      <c r="E124" s="22">
        <v>427255</v>
      </c>
      <c r="F124" s="22">
        <v>109803</v>
      </c>
      <c r="G124" s="63">
        <f t="shared" si="47"/>
        <v>537058</v>
      </c>
      <c r="H124" s="63"/>
      <c r="I124" s="63"/>
      <c r="J124" s="63">
        <v>660.40759408602139</v>
      </c>
      <c r="K124" s="63">
        <v>169.72237903225806</v>
      </c>
      <c r="L124" s="63">
        <f>SUM(H124:K124)</f>
        <v>830.12997311827939</v>
      </c>
    </row>
    <row r="125" spans="1:12">
      <c r="A125" s="37">
        <v>39</v>
      </c>
      <c r="B125" s="30" t="s">
        <v>47</v>
      </c>
      <c r="C125" s="31">
        <v>109454</v>
      </c>
      <c r="D125" s="31">
        <v>0</v>
      </c>
      <c r="E125" s="31">
        <v>2476036</v>
      </c>
      <c r="F125" s="31">
        <v>1770745</v>
      </c>
      <c r="G125" s="31">
        <f t="shared" si="47"/>
        <v>4356235</v>
      </c>
      <c r="H125" s="32">
        <v>169.18293010752689</v>
      </c>
      <c r="I125" s="32" t="s">
        <v>203</v>
      </c>
      <c r="J125" s="32">
        <v>3827.2061827956986</v>
      </c>
      <c r="K125" s="32">
        <v>2737.0386424731182</v>
      </c>
      <c r="L125" s="32">
        <f>H125+I125+J125+K125</f>
        <v>6733.4277553763441</v>
      </c>
    </row>
    <row r="126" spans="1:12">
      <c r="A126" s="45"/>
      <c r="B126" s="45" t="s">
        <v>149</v>
      </c>
      <c r="C126" s="22">
        <v>109454</v>
      </c>
      <c r="D126" s="22">
        <v>0</v>
      </c>
      <c r="E126" s="22">
        <v>2476036</v>
      </c>
      <c r="F126" s="22">
        <v>1770745</v>
      </c>
      <c r="G126" s="63">
        <f>C126+D126+E126+F126</f>
        <v>4356235</v>
      </c>
      <c r="H126" s="63">
        <v>169.18293010752689</v>
      </c>
      <c r="I126" s="63"/>
      <c r="J126" s="63">
        <v>3827.2061827956986</v>
      </c>
      <c r="K126" s="63">
        <v>2737.0386424731182</v>
      </c>
      <c r="L126" s="63">
        <f>H126+I126+J126+K126</f>
        <v>6733.4277553763441</v>
      </c>
    </row>
    <row r="127" spans="1:12">
      <c r="A127" s="37">
        <v>40</v>
      </c>
      <c r="B127" s="30" t="s">
        <v>48</v>
      </c>
      <c r="C127" s="31">
        <v>628973</v>
      </c>
      <c r="D127" s="31">
        <v>0</v>
      </c>
      <c r="E127" s="31">
        <v>6190345</v>
      </c>
      <c r="F127" s="31">
        <v>1789229</v>
      </c>
      <c r="G127" s="31">
        <f t="shared" ref="G127" si="49">SUM(C127:F127)</f>
        <v>8608547</v>
      </c>
      <c r="H127" s="32">
        <v>972.20288978494614</v>
      </c>
      <c r="I127" s="32" t="s">
        <v>203</v>
      </c>
      <c r="J127" s="32">
        <v>9568.4096102150525</v>
      </c>
      <c r="K127" s="32">
        <v>2765.6093413978497</v>
      </c>
      <c r="L127" s="32">
        <f>H127+I127+J127+K127</f>
        <v>13306.221841397848</v>
      </c>
    </row>
    <row r="128" spans="1:12">
      <c r="A128" s="45"/>
      <c r="B128" s="45" t="s">
        <v>150</v>
      </c>
      <c r="C128" s="22">
        <v>628973</v>
      </c>
      <c r="D128" s="22"/>
      <c r="E128" s="22">
        <v>2538041.4499999997</v>
      </c>
      <c r="F128" s="22">
        <v>590445.57000000007</v>
      </c>
      <c r="G128" s="63">
        <f>SUM(C128:F128)</f>
        <v>3757460.0199999996</v>
      </c>
      <c r="H128" s="63">
        <v>972.20288978494614</v>
      </c>
      <c r="I128" s="63"/>
      <c r="J128" s="63">
        <v>3923.0479401881712</v>
      </c>
      <c r="K128" s="63">
        <v>912.65108266129027</v>
      </c>
      <c r="L128" s="63">
        <f>SUM(H128:K128)</f>
        <v>5807.9019126344074</v>
      </c>
    </row>
    <row r="129" spans="1:12">
      <c r="A129" s="45"/>
      <c r="B129" s="45" t="s">
        <v>151</v>
      </c>
      <c r="C129" s="22"/>
      <c r="D129" s="22"/>
      <c r="E129" s="22">
        <v>3652303.55</v>
      </c>
      <c r="F129" s="22">
        <v>1198783.4300000002</v>
      </c>
      <c r="G129" s="63">
        <f>SUM(C129:F129)</f>
        <v>4851086.9800000004</v>
      </c>
      <c r="H129" s="63"/>
      <c r="I129" s="63"/>
      <c r="J129" s="63">
        <v>5645.3616700268813</v>
      </c>
      <c r="K129" s="63">
        <v>1852.9582587365594</v>
      </c>
      <c r="L129" s="63">
        <f>SUM(H129:K129)</f>
        <v>7498.3199287634407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456871</v>
      </c>
      <c r="F130" s="31">
        <v>350808</v>
      </c>
      <c r="G130" s="31">
        <f t="shared" ref="G130" si="50">SUM(C130:F130)</f>
        <v>807679</v>
      </c>
      <c r="H130" s="32" t="s">
        <v>203</v>
      </c>
      <c r="I130" s="32" t="s">
        <v>203</v>
      </c>
      <c r="J130" s="32">
        <v>706.18501344086019</v>
      </c>
      <c r="K130" s="32">
        <v>542.24354838709667</v>
      </c>
      <c r="L130" s="32">
        <f>H130+I130+J130+K130</f>
        <v>1248.4285618279569</v>
      </c>
    </row>
    <row r="131" spans="1:12">
      <c r="A131" s="45"/>
      <c r="B131" s="45" t="s">
        <v>152</v>
      </c>
      <c r="C131" s="22"/>
      <c r="D131" s="22"/>
      <c r="E131" s="22">
        <v>456871</v>
      </c>
      <c r="F131" s="22">
        <v>350808</v>
      </c>
      <c r="G131" s="63">
        <f>F131+E131</f>
        <v>807679</v>
      </c>
      <c r="H131" s="63"/>
      <c r="I131" s="63"/>
      <c r="J131" s="63">
        <v>706.18501344086019</v>
      </c>
      <c r="K131" s="63">
        <v>542.24354838709667</v>
      </c>
      <c r="L131" s="63">
        <f>H131+I131+J131+K131</f>
        <v>1248.4285618279569</v>
      </c>
    </row>
    <row r="132" spans="1:12">
      <c r="A132" s="37">
        <v>42</v>
      </c>
      <c r="B132" s="30" t="s">
        <v>50</v>
      </c>
      <c r="C132" s="52">
        <v>320411</v>
      </c>
      <c r="D132" s="31">
        <v>0</v>
      </c>
      <c r="E132" s="52">
        <v>2010014</v>
      </c>
      <c r="F132" s="52">
        <v>1758312</v>
      </c>
      <c r="G132" s="31">
        <f t="shared" ref="G132:G139" si="51">SUM(C132:F132)</f>
        <v>4088737</v>
      </c>
      <c r="H132" s="32">
        <v>495.25893817204297</v>
      </c>
      <c r="I132" s="32" t="s">
        <v>203</v>
      </c>
      <c r="J132" s="32">
        <v>3106.8764784946234</v>
      </c>
      <c r="K132" s="32">
        <v>2717.8209677419354</v>
      </c>
      <c r="L132" s="32">
        <f>H132+I132+J132+K132</f>
        <v>6319.9563844086024</v>
      </c>
    </row>
    <row r="133" spans="1:12">
      <c r="A133" s="45"/>
      <c r="B133" s="45" t="s">
        <v>153</v>
      </c>
      <c r="C133" s="22">
        <v>320411</v>
      </c>
      <c r="D133" s="22"/>
      <c r="E133" s="22">
        <v>179695</v>
      </c>
      <c r="F133" s="22">
        <v>298210</v>
      </c>
      <c r="G133" s="63">
        <f t="shared" si="51"/>
        <v>798316</v>
      </c>
      <c r="H133" s="63">
        <v>495.25893817204297</v>
      </c>
      <c r="I133" s="63"/>
      <c r="J133" s="63">
        <v>277.75436827956986</v>
      </c>
      <c r="K133" s="63">
        <v>460.94287634408596</v>
      </c>
      <c r="L133" s="63">
        <f>SUM(H133:K133)</f>
        <v>1233.9561827956989</v>
      </c>
    </row>
    <row r="134" spans="1:12">
      <c r="A134" s="45"/>
      <c r="B134" s="45" t="s">
        <v>154</v>
      </c>
      <c r="C134" s="22"/>
      <c r="D134" s="22"/>
      <c r="E134" s="22">
        <v>865110</v>
      </c>
      <c r="F134" s="22">
        <v>836429</v>
      </c>
      <c r="G134" s="63">
        <f t="shared" si="51"/>
        <v>1701539</v>
      </c>
      <c r="H134" s="63"/>
      <c r="I134" s="63"/>
      <c r="J134" s="63">
        <v>1337.1995967741934</v>
      </c>
      <c r="K134" s="63">
        <v>1292.8674059139782</v>
      </c>
      <c r="L134" s="63">
        <f t="shared" ref="L134:L138" si="52">SUM(H134:K134)</f>
        <v>2630.0670026881717</v>
      </c>
    </row>
    <row r="135" spans="1:12">
      <c r="A135" s="45"/>
      <c r="B135" s="45" t="s">
        <v>155</v>
      </c>
      <c r="C135" s="22"/>
      <c r="D135" s="22"/>
      <c r="E135" s="22">
        <v>435168</v>
      </c>
      <c r="F135" s="22"/>
      <c r="G135" s="63">
        <f t="shared" si="51"/>
        <v>435168</v>
      </c>
      <c r="H135" s="63"/>
      <c r="I135" s="63"/>
      <c r="J135" s="63">
        <v>672.63870967741923</v>
      </c>
      <c r="K135" s="63"/>
      <c r="L135" s="63">
        <f t="shared" si="52"/>
        <v>672.63870967741923</v>
      </c>
    </row>
    <row r="136" spans="1:12">
      <c r="A136" s="45"/>
      <c r="B136" s="45" t="s">
        <v>199</v>
      </c>
      <c r="C136" s="22"/>
      <c r="D136" s="22"/>
      <c r="E136" s="22">
        <v>290046</v>
      </c>
      <c r="F136" s="22">
        <v>532592</v>
      </c>
      <c r="G136" s="63">
        <f t="shared" si="51"/>
        <v>822638</v>
      </c>
      <c r="H136" s="63"/>
      <c r="I136" s="63"/>
      <c r="J136" s="63">
        <v>448.32379032258063</v>
      </c>
      <c r="K136" s="63">
        <v>823.22688172043001</v>
      </c>
      <c r="L136" s="63">
        <f t="shared" si="52"/>
        <v>1271.5506720430108</v>
      </c>
    </row>
    <row r="137" spans="1:12">
      <c r="A137" s="45"/>
      <c r="B137" s="45" t="s">
        <v>200</v>
      </c>
      <c r="C137" s="22"/>
      <c r="D137" s="22"/>
      <c r="E137" s="22">
        <v>41808</v>
      </c>
      <c r="F137" s="22">
        <v>91081</v>
      </c>
      <c r="G137" s="63">
        <f t="shared" si="51"/>
        <v>132889</v>
      </c>
      <c r="H137" s="63"/>
      <c r="I137" s="63"/>
      <c r="J137" s="63">
        <v>64.622580645161293</v>
      </c>
      <c r="K137" s="63">
        <v>140.78380376344086</v>
      </c>
      <c r="L137" s="63">
        <f t="shared" si="52"/>
        <v>205.40638440860215</v>
      </c>
    </row>
    <row r="138" spans="1:12">
      <c r="A138" s="45"/>
      <c r="B138" s="45" t="s">
        <v>201</v>
      </c>
      <c r="C138" s="22"/>
      <c r="D138" s="22"/>
      <c r="E138" s="22">
        <v>198187</v>
      </c>
      <c r="F138" s="22"/>
      <c r="G138" s="63">
        <f t="shared" si="51"/>
        <v>198187</v>
      </c>
      <c r="H138" s="63"/>
      <c r="I138" s="63"/>
      <c r="J138" s="63">
        <v>306.33743279569887</v>
      </c>
      <c r="K138" s="63"/>
      <c r="L138" s="63">
        <f t="shared" si="52"/>
        <v>306.33743279569887</v>
      </c>
    </row>
    <row r="139" spans="1:12">
      <c r="A139" s="37">
        <v>43</v>
      </c>
      <c r="B139" s="30" t="s">
        <v>51</v>
      </c>
      <c r="C139" s="31">
        <v>1214716</v>
      </c>
      <c r="D139" s="31">
        <v>117144</v>
      </c>
      <c r="E139" s="52">
        <v>3203430</v>
      </c>
      <c r="F139" s="31">
        <v>880230</v>
      </c>
      <c r="G139" s="31">
        <f t="shared" si="51"/>
        <v>5415520</v>
      </c>
      <c r="H139" s="32">
        <v>1877.5852150537635</v>
      </c>
      <c r="I139" s="32">
        <v>181.06935483870964</v>
      </c>
      <c r="J139" s="32">
        <v>4951.5383064516127</v>
      </c>
      <c r="K139" s="32">
        <v>1360.5705645161288</v>
      </c>
      <c r="L139" s="32">
        <f>H139+I139+J139+K139</f>
        <v>8370.7634408602153</v>
      </c>
    </row>
    <row r="140" spans="1:12">
      <c r="A140" s="45"/>
      <c r="B140" s="45" t="s">
        <v>156</v>
      </c>
      <c r="C140" s="22">
        <v>1214716</v>
      </c>
      <c r="D140" s="22">
        <v>117144</v>
      </c>
      <c r="E140" s="22">
        <v>1730799</v>
      </c>
      <c r="F140" s="22">
        <v>674457</v>
      </c>
      <c r="G140" s="63">
        <f>C140+D140+E140+F140</f>
        <v>3737116</v>
      </c>
      <c r="H140" s="63">
        <v>1877.5852150537635</v>
      </c>
      <c r="I140" s="63">
        <v>181.06935483870964</v>
      </c>
      <c r="J140" s="63">
        <v>2675.2941532258064</v>
      </c>
      <c r="K140" s="63">
        <v>1042.5074596774193</v>
      </c>
      <c r="L140" s="63">
        <f>H140+I140+J140+K140</f>
        <v>5776.4561827956986</v>
      </c>
    </row>
    <row r="141" spans="1:12">
      <c r="A141" s="45"/>
      <c r="B141" s="45" t="s">
        <v>157</v>
      </c>
      <c r="C141" s="22"/>
      <c r="D141" s="22"/>
      <c r="E141" s="22">
        <v>1402518</v>
      </c>
      <c r="F141" s="22">
        <v>167537</v>
      </c>
      <c r="G141" s="63">
        <f t="shared" ref="G141:G142" si="53">C141+D141+E141+F141</f>
        <v>1570055</v>
      </c>
      <c r="H141" s="63"/>
      <c r="I141" s="63"/>
      <c r="J141" s="63">
        <v>2167.870564516129</v>
      </c>
      <c r="K141" s="63">
        <v>258.96176075268818</v>
      </c>
      <c r="L141" s="63">
        <f t="shared" ref="L141:L142" si="54">H141+I141+J141+K141</f>
        <v>2426.8323252688169</v>
      </c>
    </row>
    <row r="142" spans="1:12">
      <c r="A142" s="45"/>
      <c r="B142" s="45" t="s">
        <v>197</v>
      </c>
      <c r="C142" s="22"/>
      <c r="D142" s="22"/>
      <c r="E142" s="22">
        <v>70113</v>
      </c>
      <c r="F142" s="22">
        <v>38236</v>
      </c>
      <c r="G142" s="63">
        <f t="shared" si="53"/>
        <v>108349</v>
      </c>
      <c r="H142" s="63"/>
      <c r="I142" s="63"/>
      <c r="J142" s="63">
        <v>108.37358870967741</v>
      </c>
      <c r="K142" s="63">
        <v>59.101344086021498</v>
      </c>
      <c r="L142" s="63">
        <f t="shared" si="54"/>
        <v>167.47493279569892</v>
      </c>
    </row>
    <row r="143" spans="1:12">
      <c r="A143" s="37">
        <v>44</v>
      </c>
      <c r="B143" s="30" t="s">
        <v>52</v>
      </c>
      <c r="C143" s="31">
        <v>0</v>
      </c>
      <c r="D143" s="31">
        <v>0</v>
      </c>
      <c r="E143" s="53">
        <v>0</v>
      </c>
      <c r="F143" s="51">
        <v>0</v>
      </c>
      <c r="G143" s="31">
        <f t="shared" ref="G143" si="55">SUM(C143:F143)</f>
        <v>0</v>
      </c>
      <c r="H143" s="32" t="s">
        <v>203</v>
      </c>
      <c r="I143" s="32" t="s">
        <v>203</v>
      </c>
      <c r="J143" s="32" t="s">
        <v>203</v>
      </c>
      <c r="K143" s="32" t="s">
        <v>203</v>
      </c>
      <c r="L143" s="32">
        <f>H143+I143+J143+K143</f>
        <v>0</v>
      </c>
    </row>
    <row r="144" spans="1:12">
      <c r="A144" s="45"/>
      <c r="B144" s="45" t="s">
        <v>158</v>
      </c>
      <c r="C144" s="22">
        <v>0</v>
      </c>
      <c r="D144" s="22">
        <v>0</v>
      </c>
      <c r="E144" s="22">
        <v>0</v>
      </c>
      <c r="F144" s="22">
        <v>0</v>
      </c>
      <c r="G144" s="22">
        <f t="shared" ref="G144" si="56">G143</f>
        <v>0</v>
      </c>
      <c r="H144" s="63"/>
      <c r="I144" s="63" t="s">
        <v>203</v>
      </c>
      <c r="J144" s="63" t="s">
        <v>203</v>
      </c>
      <c r="K144" s="63" t="s">
        <v>203</v>
      </c>
      <c r="L144" s="63">
        <f t="shared" ref="L144:L155" si="57">H144+I144+J144+K144</f>
        <v>0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930938</v>
      </c>
      <c r="F145" s="31">
        <v>600911</v>
      </c>
      <c r="G145" s="31">
        <f t="shared" ref="G145:G156" si="58">SUM(C145:F145)</f>
        <v>1531849</v>
      </c>
      <c r="H145" s="32" t="s">
        <v>203</v>
      </c>
      <c r="I145" s="32" t="s">
        <v>203</v>
      </c>
      <c r="J145" s="32">
        <v>1438.9498655913978</v>
      </c>
      <c r="K145" s="32">
        <v>928.82748655913963</v>
      </c>
      <c r="L145" s="32">
        <f t="shared" si="57"/>
        <v>2367.7773521505374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f t="shared" si="58"/>
        <v>1547485</v>
      </c>
      <c r="H146" s="63"/>
      <c r="I146" s="63"/>
      <c r="J146" s="63">
        <v>1543.9631048387096</v>
      </c>
      <c r="K146" s="63">
        <v>847.98279569892463</v>
      </c>
      <c r="L146" s="63">
        <f t="shared" si="57"/>
        <v>2391.9459005376343</v>
      </c>
    </row>
    <row r="147" spans="1:12">
      <c r="A147" s="37">
        <v>46</v>
      </c>
      <c r="B147" s="30" t="s">
        <v>54</v>
      </c>
      <c r="C147" s="31">
        <v>61033</v>
      </c>
      <c r="D147" s="31">
        <v>0</v>
      </c>
      <c r="E147" s="31">
        <v>2212269</v>
      </c>
      <c r="F147" s="31">
        <v>697551</v>
      </c>
      <c r="G147" s="31">
        <f t="shared" si="58"/>
        <v>2970853</v>
      </c>
      <c r="H147" s="32">
        <v>94.33864247311827</v>
      </c>
      <c r="I147" s="32" t="s">
        <v>203</v>
      </c>
      <c r="J147" s="32">
        <v>3419.5018145161289</v>
      </c>
      <c r="K147" s="32">
        <v>1078.2038306451614</v>
      </c>
      <c r="L147" s="32">
        <f t="shared" si="57"/>
        <v>4592.0442876344086</v>
      </c>
    </row>
    <row r="148" spans="1:12">
      <c r="A148" s="45"/>
      <c r="B148" s="45" t="s">
        <v>160</v>
      </c>
      <c r="C148" s="22">
        <v>61033</v>
      </c>
      <c r="D148" s="22"/>
      <c r="E148" s="22">
        <v>143797.48500000002</v>
      </c>
      <c r="F148" s="22">
        <v>83008.569000000003</v>
      </c>
      <c r="G148" s="63">
        <f t="shared" si="58"/>
        <v>287839.054</v>
      </c>
      <c r="H148" s="63">
        <v>94.33864247311827</v>
      </c>
      <c r="I148" s="63"/>
      <c r="J148" s="63">
        <v>222.2676179435484</v>
      </c>
      <c r="K148" s="63">
        <v>128.30625584677418</v>
      </c>
      <c r="L148" s="63">
        <f t="shared" si="57"/>
        <v>444.91251626344081</v>
      </c>
    </row>
    <row r="149" spans="1:12">
      <c r="A149" s="45"/>
      <c r="B149" s="45" t="s">
        <v>163</v>
      </c>
      <c r="C149" s="22"/>
      <c r="D149" s="22"/>
      <c r="E149" s="22">
        <v>57518.993999999999</v>
      </c>
      <c r="F149" s="22"/>
      <c r="G149" s="63">
        <f t="shared" si="58"/>
        <v>57518.993999999999</v>
      </c>
      <c r="H149" s="63"/>
      <c r="I149" s="63"/>
      <c r="J149" s="63">
        <v>88.907047177419344</v>
      </c>
      <c r="K149" s="63"/>
      <c r="L149" s="63">
        <f t="shared" si="57"/>
        <v>88.907047177419344</v>
      </c>
    </row>
    <row r="150" spans="1:12">
      <c r="A150" s="45"/>
      <c r="B150" s="45" t="s">
        <v>164</v>
      </c>
      <c r="C150" s="22"/>
      <c r="D150" s="22"/>
      <c r="E150" s="22">
        <v>176981.52</v>
      </c>
      <c r="F150" s="22">
        <v>29297.142000000003</v>
      </c>
      <c r="G150" s="63">
        <f t="shared" si="58"/>
        <v>206278.66199999998</v>
      </c>
      <c r="H150" s="63"/>
      <c r="I150" s="63"/>
      <c r="J150" s="63">
        <v>273.56014516129028</v>
      </c>
      <c r="K150" s="63">
        <v>45.284560887096781</v>
      </c>
      <c r="L150" s="63">
        <f t="shared" si="57"/>
        <v>318.84470604838708</v>
      </c>
    </row>
    <row r="151" spans="1:12">
      <c r="A151" s="45"/>
      <c r="B151" s="45" t="s">
        <v>161</v>
      </c>
      <c r="C151" s="22"/>
      <c r="D151" s="22"/>
      <c r="E151" s="22">
        <v>743322.38400000008</v>
      </c>
      <c r="F151" s="22">
        <v>154158.77100000001</v>
      </c>
      <c r="G151" s="63">
        <f t="shared" si="58"/>
        <v>897481.15500000003</v>
      </c>
      <c r="H151" s="63"/>
      <c r="I151" s="63"/>
      <c r="J151" s="63">
        <v>1148.9526096774193</v>
      </c>
      <c r="K151" s="63">
        <v>238.28304657258064</v>
      </c>
      <c r="L151" s="63">
        <f t="shared" si="57"/>
        <v>1387.2356562499999</v>
      </c>
    </row>
    <row r="152" spans="1:12">
      <c r="A152" s="45"/>
      <c r="B152" s="45" t="s">
        <v>167</v>
      </c>
      <c r="C152" s="22"/>
      <c r="D152" s="22"/>
      <c r="E152" s="22">
        <v>778718.68799999985</v>
      </c>
      <c r="F152" s="22">
        <v>283205.70599999995</v>
      </c>
      <c r="G152" s="63">
        <f t="shared" si="58"/>
        <v>1061924.3939999999</v>
      </c>
      <c r="H152" s="63"/>
      <c r="I152" s="63"/>
      <c r="J152" s="63">
        <v>1203.6646387096771</v>
      </c>
      <c r="K152" s="63">
        <v>437.75075524193534</v>
      </c>
      <c r="L152" s="63">
        <f t="shared" si="57"/>
        <v>1641.4153939516125</v>
      </c>
    </row>
    <row r="153" spans="1:12">
      <c r="A153" s="45"/>
      <c r="B153" s="45" t="s">
        <v>166</v>
      </c>
      <c r="C153" s="22"/>
      <c r="D153" s="22"/>
      <c r="E153" s="22">
        <v>123887.064</v>
      </c>
      <c r="F153" s="22">
        <v>52316.324999999997</v>
      </c>
      <c r="G153" s="63">
        <f t="shared" si="58"/>
        <v>176203.389</v>
      </c>
      <c r="H153" s="63"/>
      <c r="I153" s="63"/>
      <c r="J153" s="63">
        <v>191.49210161290321</v>
      </c>
      <c r="K153" s="63">
        <v>80.865287298387088</v>
      </c>
      <c r="L153" s="63">
        <f t="shared" si="57"/>
        <v>272.35738891129029</v>
      </c>
    </row>
    <row r="154" spans="1:12">
      <c r="A154" s="45"/>
      <c r="B154" s="45" t="s">
        <v>162</v>
      </c>
      <c r="C154" s="22"/>
      <c r="D154" s="22"/>
      <c r="E154" s="22">
        <v>112825.719</v>
      </c>
      <c r="F154" s="22">
        <v>34179.999000000003</v>
      </c>
      <c r="G154" s="63">
        <f t="shared" si="58"/>
        <v>147005.71799999999</v>
      </c>
      <c r="H154" s="63"/>
      <c r="I154" s="63"/>
      <c r="J154" s="63">
        <v>174.39459254032258</v>
      </c>
      <c r="K154" s="63">
        <v>52.831987701612903</v>
      </c>
      <c r="L154" s="63">
        <f t="shared" si="57"/>
        <v>227.22658024193549</v>
      </c>
    </row>
    <row r="155" spans="1:12">
      <c r="A155" s="45"/>
      <c r="B155" s="45" t="s">
        <v>165</v>
      </c>
      <c r="C155" s="22"/>
      <c r="D155" s="22"/>
      <c r="E155" s="22">
        <v>75217.146000000008</v>
      </c>
      <c r="F155" s="22">
        <v>61384.487999999998</v>
      </c>
      <c r="G155" s="63">
        <f t="shared" si="58"/>
        <v>136601.63400000002</v>
      </c>
      <c r="H155" s="63"/>
      <c r="I155" s="63"/>
      <c r="J155" s="63">
        <v>116.26306169354838</v>
      </c>
      <c r="K155" s="63">
        <v>94.88193709677418</v>
      </c>
      <c r="L155" s="63">
        <f t="shared" si="57"/>
        <v>211.14499879032257</v>
      </c>
    </row>
    <row r="156" spans="1:12">
      <c r="A156" s="37">
        <v>47</v>
      </c>
      <c r="B156" s="30" t="s">
        <v>55</v>
      </c>
      <c r="C156" s="31">
        <v>306252</v>
      </c>
      <c r="D156" s="31">
        <v>0</v>
      </c>
      <c r="E156" s="52">
        <v>963779</v>
      </c>
      <c r="F156" s="31">
        <v>353868</v>
      </c>
      <c r="G156" s="31">
        <f t="shared" si="58"/>
        <v>1623899</v>
      </c>
      <c r="H156" s="32">
        <v>473.37338709677414</v>
      </c>
      <c r="I156" s="32" t="s">
        <v>203</v>
      </c>
      <c r="J156" s="32">
        <v>1489.7121639784946</v>
      </c>
      <c r="K156" s="32">
        <v>546.9733870967741</v>
      </c>
      <c r="L156" s="32">
        <f>H156+I156+J156+K156</f>
        <v>2510.0589381720429</v>
      </c>
    </row>
    <row r="157" spans="1:12">
      <c r="A157" s="45"/>
      <c r="B157" s="45" t="s">
        <v>168</v>
      </c>
      <c r="C157" s="22">
        <v>306252</v>
      </c>
      <c r="D157" s="22">
        <v>0</v>
      </c>
      <c r="E157" s="22">
        <v>963779</v>
      </c>
      <c r="F157" s="22">
        <v>353868</v>
      </c>
      <c r="G157" s="63">
        <f t="shared" ref="G157" si="59">G156*100%</f>
        <v>1623899</v>
      </c>
      <c r="H157" s="63">
        <v>473.37338709677414</v>
      </c>
      <c r="I157" s="63"/>
      <c r="J157" s="63">
        <v>1489.7121639784946</v>
      </c>
      <c r="K157" s="63">
        <v>546.9733870967741</v>
      </c>
      <c r="L157" s="63">
        <f>SUM(H157:K157)</f>
        <v>2510.0589381720429</v>
      </c>
    </row>
    <row r="158" spans="1:12">
      <c r="A158" s="37">
        <v>48</v>
      </c>
      <c r="B158" s="30" t="s">
        <v>56</v>
      </c>
      <c r="C158" s="31">
        <v>0</v>
      </c>
      <c r="D158" s="31">
        <v>0</v>
      </c>
      <c r="E158" s="52">
        <v>43138</v>
      </c>
      <c r="F158" s="31">
        <v>61327</v>
      </c>
      <c r="G158" s="31">
        <f t="shared" ref="G158" si="60">SUM(C158:F158)</f>
        <v>104465</v>
      </c>
      <c r="H158" s="32" t="s">
        <v>203</v>
      </c>
      <c r="I158" s="32" t="s">
        <v>203</v>
      </c>
      <c r="J158" s="32">
        <v>66.678360215053758</v>
      </c>
      <c r="K158" s="32">
        <v>94.793077956989237</v>
      </c>
      <c r="L158" s="32">
        <f t="shared" ref="L158:L197" si="61">SUM(H158:K158)</f>
        <v>161.47143817204301</v>
      </c>
    </row>
    <row r="159" spans="1:12">
      <c r="A159" s="45"/>
      <c r="B159" s="45" t="s">
        <v>169</v>
      </c>
      <c r="C159" s="22"/>
      <c r="D159" s="22">
        <v>0</v>
      </c>
      <c r="E159" s="22">
        <v>43138</v>
      </c>
      <c r="F159" s="22">
        <v>61327</v>
      </c>
      <c r="G159" s="63">
        <f t="shared" ref="G159" si="62">G158*100%</f>
        <v>104465</v>
      </c>
      <c r="H159" s="63"/>
      <c r="I159" s="71" t="s">
        <v>203</v>
      </c>
      <c r="J159" s="63">
        <v>66.678360215053758</v>
      </c>
      <c r="K159" s="63">
        <v>94.793077956989237</v>
      </c>
      <c r="L159" s="63">
        <f t="shared" si="61"/>
        <v>161.47143817204301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121322</v>
      </c>
      <c r="F160" s="31">
        <v>171244</v>
      </c>
      <c r="G160" s="31">
        <f t="shared" ref="G160" si="63">SUM(C160:F160)</f>
        <v>292566</v>
      </c>
      <c r="H160" s="32" t="s">
        <v>203</v>
      </c>
      <c r="I160" s="32" t="s">
        <v>203</v>
      </c>
      <c r="J160" s="32">
        <v>187.52728494623653</v>
      </c>
      <c r="K160" s="32">
        <v>264.69166666666666</v>
      </c>
      <c r="L160" s="32">
        <f t="shared" si="61"/>
        <v>452.2189516129032</v>
      </c>
    </row>
    <row r="161" spans="1:12">
      <c r="A161" s="45"/>
      <c r="B161" s="45" t="s">
        <v>170</v>
      </c>
      <c r="C161" s="22"/>
      <c r="D161" s="22"/>
      <c r="E161" s="22">
        <v>121322</v>
      </c>
      <c r="F161" s="22">
        <v>171244</v>
      </c>
      <c r="G161" s="63">
        <f>G160</f>
        <v>292566</v>
      </c>
      <c r="H161" s="63"/>
      <c r="I161" s="63"/>
      <c r="J161" s="63">
        <v>187.52728494623653</v>
      </c>
      <c r="K161" s="63">
        <v>264.69166666666666</v>
      </c>
      <c r="L161" s="63">
        <f t="shared" si="61"/>
        <v>452.2189516129032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2512663</v>
      </c>
      <c r="F162" s="31">
        <v>336197</v>
      </c>
      <c r="G162" s="31">
        <f t="shared" ref="G162" si="64">SUM(C162:F162)</f>
        <v>2850105</v>
      </c>
      <c r="H162" s="32">
        <v>1.9243951612903223</v>
      </c>
      <c r="I162" s="32" t="s">
        <v>203</v>
      </c>
      <c r="J162" s="32">
        <v>3883.8204973118277</v>
      </c>
      <c r="K162" s="32">
        <v>519.6593413978494</v>
      </c>
      <c r="L162" s="32">
        <f t="shared" si="61"/>
        <v>4405.4042338709678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2512663</v>
      </c>
      <c r="F163" s="22">
        <v>336197</v>
      </c>
      <c r="G163" s="63">
        <f t="shared" ref="G163" si="65">G162*100%</f>
        <v>2850105</v>
      </c>
      <c r="H163" s="63">
        <v>1.9243951612903223</v>
      </c>
      <c r="I163" s="63"/>
      <c r="J163" s="63">
        <v>3883.8204973118277</v>
      </c>
      <c r="K163" s="63">
        <v>519.6593413978494</v>
      </c>
      <c r="L163" s="63">
        <f t="shared" si="61"/>
        <v>4405.4042338709678</v>
      </c>
    </row>
    <row r="164" spans="1:12">
      <c r="A164" s="37">
        <v>51</v>
      </c>
      <c r="B164" s="30" t="s">
        <v>59</v>
      </c>
      <c r="C164" s="31">
        <v>791607</v>
      </c>
      <c r="D164" s="31">
        <v>0</v>
      </c>
      <c r="E164" s="31">
        <v>948686</v>
      </c>
      <c r="F164" s="31">
        <v>1329534</v>
      </c>
      <c r="G164" s="31">
        <f t="shared" ref="G164:G193" si="66">SUM(C164:F164)</f>
        <v>3069827</v>
      </c>
      <c r="H164" s="32">
        <v>1223.5860887096771</v>
      </c>
      <c r="I164" s="32" t="s">
        <v>203</v>
      </c>
      <c r="J164" s="32">
        <v>1466.3829301075266</v>
      </c>
      <c r="K164" s="32">
        <v>2055.0592741935484</v>
      </c>
      <c r="L164" s="32">
        <f t="shared" si="61"/>
        <v>4745.0282930107514</v>
      </c>
    </row>
    <row r="165" spans="1:12">
      <c r="A165" s="45"/>
      <c r="B165" s="45" t="s">
        <v>172</v>
      </c>
      <c r="C165" s="22">
        <v>791607</v>
      </c>
      <c r="D165" s="22"/>
      <c r="E165" s="22">
        <v>797560</v>
      </c>
      <c r="F165" s="22">
        <v>1177398</v>
      </c>
      <c r="G165" s="63">
        <f>SUM(C165:F165)</f>
        <v>2766565</v>
      </c>
      <c r="H165" s="63">
        <v>1223.5860887096771</v>
      </c>
      <c r="I165" s="63"/>
      <c r="J165" s="63">
        <v>1232.7876344086021</v>
      </c>
      <c r="K165" s="63">
        <v>1819.9028225806451</v>
      </c>
      <c r="L165" s="63">
        <f t="shared" si="61"/>
        <v>4276.2765456989246</v>
      </c>
    </row>
    <row r="166" spans="1:12">
      <c r="A166" s="45"/>
      <c r="B166" s="45" t="s">
        <v>173</v>
      </c>
      <c r="C166" s="22"/>
      <c r="D166" s="22"/>
      <c r="E166" s="22">
        <v>151126</v>
      </c>
      <c r="F166" s="22">
        <v>120065</v>
      </c>
      <c r="G166" s="63">
        <f t="shared" si="66"/>
        <v>271191</v>
      </c>
      <c r="H166" s="63"/>
      <c r="I166" s="63"/>
      <c r="J166" s="63">
        <v>233.5952956989247</v>
      </c>
      <c r="K166" s="63">
        <v>185.58434139784944</v>
      </c>
      <c r="L166" s="63">
        <f t="shared" si="61"/>
        <v>419.17963709677417</v>
      </c>
    </row>
    <row r="167" spans="1:12">
      <c r="A167" s="45"/>
      <c r="B167" s="45" t="s">
        <v>174</v>
      </c>
      <c r="C167" s="22"/>
      <c r="D167" s="22"/>
      <c r="E167" s="22"/>
      <c r="F167" s="22">
        <v>32071</v>
      </c>
      <c r="G167" s="63">
        <f t="shared" si="66"/>
        <v>32071</v>
      </c>
      <c r="H167" s="63"/>
      <c r="I167" s="63"/>
      <c r="J167" s="63"/>
      <c r="K167" s="63">
        <v>49.572110215053762</v>
      </c>
      <c r="L167" s="63">
        <f t="shared" si="61"/>
        <v>49.572110215053762</v>
      </c>
    </row>
    <row r="168" spans="1:12">
      <c r="A168" s="37">
        <v>52</v>
      </c>
      <c r="B168" s="30" t="s">
        <v>60</v>
      </c>
      <c r="C168" s="31">
        <v>563412</v>
      </c>
      <c r="D168" s="31">
        <v>0</v>
      </c>
      <c r="E168" s="31">
        <v>1454657</v>
      </c>
      <c r="F168" s="31">
        <v>1058084</v>
      </c>
      <c r="G168" s="31">
        <f t="shared" si="66"/>
        <v>3076153</v>
      </c>
      <c r="H168" s="32">
        <v>870.86532258064506</v>
      </c>
      <c r="I168" s="32" t="s">
        <v>203</v>
      </c>
      <c r="J168" s="32">
        <v>2248.461760752688</v>
      </c>
      <c r="K168" s="32">
        <v>1635.4793010752687</v>
      </c>
      <c r="L168" s="32">
        <f t="shared" si="61"/>
        <v>4754.8063844086018</v>
      </c>
    </row>
    <row r="169" spans="1:12">
      <c r="A169" s="45"/>
      <c r="B169" s="45" t="s">
        <v>184</v>
      </c>
      <c r="C169" s="22">
        <v>563412</v>
      </c>
      <c r="D169" s="22"/>
      <c r="E169" s="22">
        <v>1454657</v>
      </c>
      <c r="F169" s="22">
        <v>1058084</v>
      </c>
      <c r="G169" s="63">
        <f t="shared" si="66"/>
        <v>3076153</v>
      </c>
      <c r="H169" s="63">
        <v>870.86532258064506</v>
      </c>
      <c r="I169" s="63"/>
      <c r="J169" s="63">
        <v>2248.461760752688</v>
      </c>
      <c r="K169" s="63">
        <v>1635.4793010752687</v>
      </c>
      <c r="L169" s="63">
        <f t="shared" si="61"/>
        <v>4754.8063844086018</v>
      </c>
    </row>
    <row r="170" spans="1:12">
      <c r="A170" s="37">
        <v>53</v>
      </c>
      <c r="B170" s="30" t="s">
        <v>61</v>
      </c>
      <c r="C170" s="31">
        <v>132408</v>
      </c>
      <c r="D170" s="31">
        <v>0</v>
      </c>
      <c r="E170" s="31">
        <v>1474403</v>
      </c>
      <c r="F170" s="31">
        <v>724490</v>
      </c>
      <c r="G170" s="31">
        <f t="shared" si="66"/>
        <v>2331301</v>
      </c>
      <c r="H170" s="32">
        <v>204.66290322580645</v>
      </c>
      <c r="I170" s="32" t="s">
        <v>203</v>
      </c>
      <c r="J170" s="32">
        <v>2278.9831317204298</v>
      </c>
      <c r="K170" s="32">
        <v>1119.8434139784945</v>
      </c>
      <c r="L170" s="32">
        <f t="shared" si="61"/>
        <v>3603.4894489247308</v>
      </c>
    </row>
    <row r="171" spans="1:12">
      <c r="A171" s="45"/>
      <c r="B171" s="45" t="s">
        <v>185</v>
      </c>
      <c r="C171" s="22"/>
      <c r="D171" s="22"/>
      <c r="E171" s="22">
        <v>109138</v>
      </c>
      <c r="F171" s="22">
        <v>90336</v>
      </c>
      <c r="G171" s="63">
        <f t="shared" si="66"/>
        <v>199474</v>
      </c>
      <c r="H171" s="63"/>
      <c r="I171" s="63"/>
      <c r="J171" s="63">
        <v>168.69448924731182</v>
      </c>
      <c r="K171" s="63">
        <v>139.63225806451612</v>
      </c>
      <c r="L171" s="63">
        <f t="shared" si="61"/>
        <v>308.32674731182794</v>
      </c>
    </row>
    <row r="172" spans="1:12">
      <c r="A172" s="45"/>
      <c r="B172" s="45" t="s">
        <v>186</v>
      </c>
      <c r="C172" s="22"/>
      <c r="D172" s="22"/>
      <c r="E172" s="22">
        <v>109098</v>
      </c>
      <c r="F172" s="22">
        <v>117175</v>
      </c>
      <c r="G172" s="63">
        <f t="shared" si="66"/>
        <v>226273</v>
      </c>
      <c r="H172" s="63"/>
      <c r="I172" s="63"/>
      <c r="J172" s="63">
        <v>168.63266129032255</v>
      </c>
      <c r="K172" s="63">
        <v>181.11727150537635</v>
      </c>
      <c r="L172" s="63">
        <f t="shared" si="61"/>
        <v>349.7499327956989</v>
      </c>
    </row>
    <row r="173" spans="1:12">
      <c r="A173" s="45"/>
      <c r="B173" s="45" t="s">
        <v>187</v>
      </c>
      <c r="C173" s="22"/>
      <c r="D173" s="22"/>
      <c r="E173" s="22">
        <v>20933</v>
      </c>
      <c r="F173" s="22">
        <v>8714</v>
      </c>
      <c r="G173" s="63">
        <f t="shared" si="66"/>
        <v>29647</v>
      </c>
      <c r="H173" s="63"/>
      <c r="I173" s="63"/>
      <c r="J173" s="63">
        <v>32.356115591397845</v>
      </c>
      <c r="K173" s="63">
        <v>13.469220430107526</v>
      </c>
      <c r="L173" s="63">
        <f t="shared" si="61"/>
        <v>45.825336021505372</v>
      </c>
    </row>
    <row r="174" spans="1:12">
      <c r="A174" s="45"/>
      <c r="B174" s="45" t="s">
        <v>188</v>
      </c>
      <c r="C174" s="22"/>
      <c r="D174" s="22"/>
      <c r="E174" s="22">
        <v>111324</v>
      </c>
      <c r="F174" s="22">
        <v>1115</v>
      </c>
      <c r="G174" s="63">
        <f t="shared" si="66"/>
        <v>112439</v>
      </c>
      <c r="H174" s="63"/>
      <c r="I174" s="63"/>
      <c r="J174" s="63">
        <v>172.07338709677418</v>
      </c>
      <c r="K174" s="63">
        <v>1.7234543010752685</v>
      </c>
      <c r="L174" s="63">
        <f t="shared" si="61"/>
        <v>173.79684139784945</v>
      </c>
    </row>
    <row r="175" spans="1:12">
      <c r="A175" s="45"/>
      <c r="B175" s="45" t="s">
        <v>189</v>
      </c>
      <c r="C175" s="22"/>
      <c r="D175" s="22"/>
      <c r="E175" s="22">
        <v>28215</v>
      </c>
      <c r="F175" s="22"/>
      <c r="G175" s="63">
        <f t="shared" si="66"/>
        <v>28215</v>
      </c>
      <c r="H175" s="63"/>
      <c r="I175" s="63"/>
      <c r="J175" s="63">
        <v>43.61189516129032</v>
      </c>
      <c r="K175" s="63"/>
      <c r="L175" s="63">
        <f t="shared" si="61"/>
        <v>43.61189516129032</v>
      </c>
    </row>
    <row r="176" spans="1:12">
      <c r="A176" s="45"/>
      <c r="B176" s="45" t="s">
        <v>190</v>
      </c>
      <c r="C176" s="22"/>
      <c r="D176" s="22"/>
      <c r="E176" s="22">
        <v>344731</v>
      </c>
      <c r="F176" s="22"/>
      <c r="G176" s="63">
        <f t="shared" si="66"/>
        <v>344731</v>
      </c>
      <c r="H176" s="63"/>
      <c r="I176" s="63"/>
      <c r="J176" s="63">
        <v>532.85033602150531</v>
      </c>
      <c r="K176" s="63"/>
      <c r="L176" s="63">
        <f t="shared" si="61"/>
        <v>532.85033602150531</v>
      </c>
    </row>
    <row r="177" spans="1:12">
      <c r="A177" s="45"/>
      <c r="B177" s="45" t="s">
        <v>191</v>
      </c>
      <c r="C177" s="22">
        <v>132408</v>
      </c>
      <c r="D177" s="22"/>
      <c r="E177" s="22">
        <v>73198</v>
      </c>
      <c r="F177" s="22">
        <v>18014</v>
      </c>
      <c r="G177" s="63">
        <f t="shared" si="66"/>
        <v>223620</v>
      </c>
      <c r="H177" s="63">
        <v>204.66290322580645</v>
      </c>
      <c r="I177" s="63"/>
      <c r="J177" s="63">
        <v>113.14206989247312</v>
      </c>
      <c r="K177" s="63">
        <v>27.844220430107523</v>
      </c>
      <c r="L177" s="63">
        <f t="shared" si="61"/>
        <v>345.64919354838707</v>
      </c>
    </row>
    <row r="178" spans="1:12">
      <c r="A178" s="45"/>
      <c r="B178" s="45" t="s">
        <v>192</v>
      </c>
      <c r="C178" s="22"/>
      <c r="D178" s="22"/>
      <c r="E178" s="22">
        <v>552232</v>
      </c>
      <c r="F178" s="22">
        <v>489136</v>
      </c>
      <c r="G178" s="63">
        <f t="shared" si="66"/>
        <v>1041368</v>
      </c>
      <c r="H178" s="63"/>
      <c r="I178" s="63"/>
      <c r="J178" s="63">
        <v>853.58440860215046</v>
      </c>
      <c r="K178" s="63">
        <v>756.05698924731178</v>
      </c>
      <c r="L178" s="63">
        <f t="shared" si="61"/>
        <v>1609.6413978494622</v>
      </c>
    </row>
    <row r="179" spans="1:12">
      <c r="A179" s="45"/>
      <c r="B179" s="45" t="s">
        <v>198</v>
      </c>
      <c r="C179" s="22"/>
      <c r="D179" s="22"/>
      <c r="E179" s="22">
        <v>125534</v>
      </c>
      <c r="F179" s="22"/>
      <c r="G179" s="63">
        <f t="shared" si="66"/>
        <v>125534</v>
      </c>
      <c r="H179" s="63"/>
      <c r="I179" s="63"/>
      <c r="J179" s="63">
        <v>194.03776881720427</v>
      </c>
      <c r="K179" s="63"/>
      <c r="L179" s="63">
        <f t="shared" si="61"/>
        <v>194.03776881720427</v>
      </c>
    </row>
    <row r="180" spans="1:12">
      <c r="A180" s="36">
        <v>54</v>
      </c>
      <c r="B180" s="54" t="s">
        <v>62</v>
      </c>
      <c r="C180" s="55">
        <v>0</v>
      </c>
      <c r="D180" s="55">
        <v>44720</v>
      </c>
      <c r="E180" s="55">
        <v>2179686</v>
      </c>
      <c r="F180" s="55">
        <v>498054</v>
      </c>
      <c r="G180" s="25">
        <f t="shared" si="66"/>
        <v>2722460</v>
      </c>
      <c r="H180" s="26" t="s">
        <v>203</v>
      </c>
      <c r="I180" s="26">
        <v>69.123655913978496</v>
      </c>
      <c r="J180" s="26">
        <v>3369.1383064516126</v>
      </c>
      <c r="K180" s="26">
        <v>769.84153225806438</v>
      </c>
      <c r="L180" s="26">
        <f t="shared" si="61"/>
        <v>4208.103494623655</v>
      </c>
    </row>
    <row r="181" spans="1:12">
      <c r="A181" s="45"/>
      <c r="B181" s="45" t="s">
        <v>175</v>
      </c>
      <c r="C181" s="22"/>
      <c r="D181" s="22"/>
      <c r="E181" s="22">
        <v>651652</v>
      </c>
      <c r="F181" s="22">
        <v>223722</v>
      </c>
      <c r="G181" s="63">
        <f t="shared" si="66"/>
        <v>875374</v>
      </c>
      <c r="H181" s="63"/>
      <c r="I181" s="63"/>
      <c r="J181" s="63">
        <v>1007.2577956989246</v>
      </c>
      <c r="K181" s="63">
        <v>345.80685483870963</v>
      </c>
      <c r="L181" s="63">
        <f t="shared" si="61"/>
        <v>1353.0646505376342</v>
      </c>
    </row>
    <row r="182" spans="1:12">
      <c r="A182" s="45"/>
      <c r="B182" s="45" t="s">
        <v>176</v>
      </c>
      <c r="C182" s="22"/>
      <c r="D182" s="22"/>
      <c r="E182" s="22">
        <v>515448</v>
      </c>
      <c r="F182" s="22">
        <v>31550</v>
      </c>
      <c r="G182" s="63">
        <f t="shared" si="66"/>
        <v>546998</v>
      </c>
      <c r="H182" s="63"/>
      <c r="I182" s="63"/>
      <c r="J182" s="63">
        <v>796.72741935483862</v>
      </c>
      <c r="K182" s="63">
        <v>48.766801075268816</v>
      </c>
      <c r="L182" s="63">
        <f t="shared" si="61"/>
        <v>845.49422043010748</v>
      </c>
    </row>
    <row r="183" spans="1:12">
      <c r="A183" s="45"/>
      <c r="B183" s="45" t="s">
        <v>177</v>
      </c>
      <c r="C183" s="22"/>
      <c r="D183" s="22">
        <v>44720</v>
      </c>
      <c r="E183" s="22">
        <v>302227</v>
      </c>
      <c r="F183" s="22">
        <v>101381</v>
      </c>
      <c r="G183" s="63">
        <f t="shared" si="66"/>
        <v>448328</v>
      </c>
      <c r="H183" s="63"/>
      <c r="I183" s="63">
        <v>69.123655913978496</v>
      </c>
      <c r="J183" s="63">
        <v>467.15194892473119</v>
      </c>
      <c r="K183" s="63">
        <v>156.70450268817203</v>
      </c>
      <c r="L183" s="63">
        <f t="shared" si="61"/>
        <v>692.98010752688174</v>
      </c>
    </row>
    <row r="184" spans="1:12">
      <c r="A184" s="45"/>
      <c r="B184" s="45" t="s">
        <v>179</v>
      </c>
      <c r="C184" s="22"/>
      <c r="D184" s="22"/>
      <c r="E184" s="22">
        <v>167308</v>
      </c>
      <c r="F184" s="22">
        <v>19265</v>
      </c>
      <c r="G184" s="63">
        <f t="shared" si="66"/>
        <v>186573</v>
      </c>
      <c r="H184" s="63"/>
      <c r="I184" s="63"/>
      <c r="J184" s="63">
        <v>258.60779569892469</v>
      </c>
      <c r="K184" s="63">
        <v>29.777889784946236</v>
      </c>
      <c r="L184" s="63">
        <f t="shared" si="61"/>
        <v>288.38568548387093</v>
      </c>
    </row>
    <row r="185" spans="1:12">
      <c r="A185" s="45"/>
      <c r="B185" s="45" t="s">
        <v>178</v>
      </c>
      <c r="C185" s="22"/>
      <c r="D185" s="22"/>
      <c r="E185" s="22"/>
      <c r="F185" s="22">
        <v>7704</v>
      </c>
      <c r="G185" s="63">
        <f t="shared" si="66"/>
        <v>7704</v>
      </c>
      <c r="H185" s="63"/>
      <c r="I185" s="63"/>
      <c r="J185" s="63"/>
      <c r="K185" s="63">
        <v>11.908064516129032</v>
      </c>
      <c r="L185" s="63">
        <f t="shared" si="61"/>
        <v>11.908064516129032</v>
      </c>
    </row>
    <row r="186" spans="1:12" ht="45">
      <c r="A186" s="45"/>
      <c r="B186" s="48" t="s">
        <v>180</v>
      </c>
      <c r="C186" s="22"/>
      <c r="D186" s="22"/>
      <c r="E186" s="22">
        <v>100078</v>
      </c>
      <c r="F186" s="22"/>
      <c r="G186" s="63">
        <f t="shared" si="66"/>
        <v>100078</v>
      </c>
      <c r="H186" s="63"/>
      <c r="I186" s="63"/>
      <c r="J186" s="63">
        <v>154.69045698924728</v>
      </c>
      <c r="K186" s="63"/>
      <c r="L186" s="63">
        <f t="shared" si="61"/>
        <v>154.69045698924728</v>
      </c>
    </row>
    <row r="187" spans="1:12">
      <c r="A187" s="45"/>
      <c r="B187" s="45" t="s">
        <v>181</v>
      </c>
      <c r="C187" s="22"/>
      <c r="D187" s="22"/>
      <c r="E187" s="22">
        <v>412102</v>
      </c>
      <c r="F187" s="22">
        <v>106700</v>
      </c>
      <c r="G187" s="63">
        <f t="shared" si="66"/>
        <v>518802</v>
      </c>
      <c r="H187" s="63"/>
      <c r="I187" s="63"/>
      <c r="J187" s="63">
        <v>636.98561827956985</v>
      </c>
      <c r="K187" s="63">
        <v>164.92607526881719</v>
      </c>
      <c r="L187" s="63">
        <f t="shared" si="61"/>
        <v>801.91169354838701</v>
      </c>
    </row>
    <row r="188" spans="1:12">
      <c r="A188" s="45"/>
      <c r="B188" s="45" t="s">
        <v>182</v>
      </c>
      <c r="C188" s="22"/>
      <c r="D188" s="22"/>
      <c r="E188" s="22">
        <v>11058</v>
      </c>
      <c r="F188" s="22"/>
      <c r="G188" s="63">
        <f t="shared" si="66"/>
        <v>11058</v>
      </c>
      <c r="H188" s="63"/>
      <c r="I188" s="63"/>
      <c r="J188" s="63">
        <v>17.092338709677417</v>
      </c>
      <c r="K188" s="63"/>
      <c r="L188" s="63">
        <f t="shared" si="61"/>
        <v>17.092338709677417</v>
      </c>
    </row>
    <row r="189" spans="1:12">
      <c r="A189" s="45"/>
      <c r="B189" s="45" t="s">
        <v>183</v>
      </c>
      <c r="C189" s="22"/>
      <c r="D189" s="22"/>
      <c r="E189" s="22">
        <v>19813</v>
      </c>
      <c r="F189" s="22">
        <v>7732</v>
      </c>
      <c r="G189" s="63">
        <f t="shared" si="66"/>
        <v>27545</v>
      </c>
      <c r="H189" s="63"/>
      <c r="I189" s="63"/>
      <c r="J189" s="63">
        <v>30.624932795698921</v>
      </c>
      <c r="K189" s="63">
        <v>11.951344086021505</v>
      </c>
      <c r="L189" s="63">
        <f t="shared" si="61"/>
        <v>42.576276881720425</v>
      </c>
    </row>
    <row r="190" spans="1:12">
      <c r="A190" s="38">
        <v>55</v>
      </c>
      <c r="B190" s="27" t="s">
        <v>63</v>
      </c>
      <c r="C190" s="28">
        <v>91321</v>
      </c>
      <c r="D190" s="28">
        <v>826</v>
      </c>
      <c r="E190" s="28">
        <v>2246053</v>
      </c>
      <c r="F190" s="28">
        <v>1668679</v>
      </c>
      <c r="G190" s="28">
        <f t="shared" si="66"/>
        <v>4006879</v>
      </c>
      <c r="H190" s="29">
        <v>141.15477150537635</v>
      </c>
      <c r="I190" s="29">
        <v>1.2767473118279569</v>
      </c>
      <c r="J190" s="29">
        <v>3471.7217069892472</v>
      </c>
      <c r="K190" s="29">
        <v>2579.2753360215052</v>
      </c>
      <c r="L190" s="29">
        <f t="shared" si="61"/>
        <v>6193.4285618279573</v>
      </c>
    </row>
    <row r="191" spans="1:12">
      <c r="A191" s="40"/>
      <c r="B191" s="14" t="s">
        <v>193</v>
      </c>
      <c r="C191" s="15"/>
      <c r="D191" s="15">
        <v>826</v>
      </c>
      <c r="E191" s="15">
        <v>1551868</v>
      </c>
      <c r="F191" s="15">
        <v>1111435</v>
      </c>
      <c r="G191" s="15">
        <f t="shared" si="66"/>
        <v>2664129</v>
      </c>
      <c r="H191" s="16"/>
      <c r="I191" s="16">
        <v>1.2767473118279569</v>
      </c>
      <c r="J191" s="16">
        <v>2398.7206989247311</v>
      </c>
      <c r="K191" s="16">
        <v>1717.9438844086021</v>
      </c>
      <c r="L191" s="16">
        <f t="shared" si="61"/>
        <v>4117.9413306451606</v>
      </c>
    </row>
    <row r="192" spans="1:12">
      <c r="A192" s="40"/>
      <c r="B192" s="14" t="s">
        <v>194</v>
      </c>
      <c r="C192" s="15">
        <v>91321</v>
      </c>
      <c r="D192" s="15"/>
      <c r="E192" s="15">
        <v>694185</v>
      </c>
      <c r="F192" s="15">
        <v>557244</v>
      </c>
      <c r="G192" s="15">
        <f t="shared" si="66"/>
        <v>1342750</v>
      </c>
      <c r="H192" s="16">
        <v>141.15477150537635</v>
      </c>
      <c r="I192" s="16"/>
      <c r="J192" s="16">
        <v>1073.0010080645161</v>
      </c>
      <c r="K192" s="16">
        <v>861.33145161290315</v>
      </c>
      <c r="L192" s="16">
        <f t="shared" si="61"/>
        <v>2075.4872311827958</v>
      </c>
    </row>
    <row r="193" spans="1:12">
      <c r="A193" s="56">
        <v>56</v>
      </c>
      <c r="B193" s="57" t="s">
        <v>64</v>
      </c>
      <c r="C193" s="58">
        <v>356042</v>
      </c>
      <c r="D193" s="58">
        <v>0</v>
      </c>
      <c r="E193" s="58">
        <v>335658</v>
      </c>
      <c r="F193" s="58">
        <v>345865</v>
      </c>
      <c r="G193" s="58">
        <f t="shared" si="66"/>
        <v>1037565</v>
      </c>
      <c r="H193" s="43">
        <v>550.33373655913977</v>
      </c>
      <c r="I193" s="43" t="s">
        <v>203</v>
      </c>
      <c r="J193" s="43">
        <v>518.82620967741923</v>
      </c>
      <c r="K193" s="43">
        <v>534.60315860215053</v>
      </c>
      <c r="L193" s="43">
        <f t="shared" si="61"/>
        <v>1603.7631048387093</v>
      </c>
    </row>
    <row r="194" spans="1:12">
      <c r="A194" s="39"/>
      <c r="B194" s="13" t="s">
        <v>195</v>
      </c>
      <c r="C194" s="8">
        <v>356042</v>
      </c>
      <c r="D194" s="8"/>
      <c r="E194" s="8">
        <v>36922.379999999997</v>
      </c>
      <c r="F194" s="8">
        <v>41503.799999999996</v>
      </c>
      <c r="G194" s="8">
        <f>SUM(C194:F194)</f>
        <v>434468.18</v>
      </c>
      <c r="H194" s="9">
        <v>550.33373655913977</v>
      </c>
      <c r="I194" s="9"/>
      <c r="J194" s="9">
        <v>57.070883064516124</v>
      </c>
      <c r="K194" s="9">
        <v>64.152379032258054</v>
      </c>
      <c r="L194" s="9">
        <f t="shared" si="61"/>
        <v>671.55699865591396</v>
      </c>
    </row>
    <row r="195" spans="1:12">
      <c r="A195" s="64"/>
      <c r="B195" s="13" t="s">
        <v>202</v>
      </c>
      <c r="C195" s="65"/>
      <c r="D195" s="65"/>
      <c r="E195" s="65">
        <v>298735.62</v>
      </c>
      <c r="F195" s="65">
        <v>304361.2</v>
      </c>
      <c r="G195" s="8">
        <f>SUM(C195:F195)</f>
        <v>603096.82000000007</v>
      </c>
      <c r="H195" s="66"/>
      <c r="I195" s="66"/>
      <c r="J195" s="66">
        <v>461.75532661290316</v>
      </c>
      <c r="K195" s="66">
        <v>470.45077956989246</v>
      </c>
      <c r="L195" s="9">
        <f t="shared" si="61"/>
        <v>932.20610618279557</v>
      </c>
    </row>
    <row r="196" spans="1:12">
      <c r="A196" s="33">
        <v>57</v>
      </c>
      <c r="B196" s="18" t="s">
        <v>65</v>
      </c>
      <c r="C196" s="19">
        <v>0</v>
      </c>
      <c r="D196" s="19">
        <v>14631</v>
      </c>
      <c r="E196" s="19">
        <v>2197479</v>
      </c>
      <c r="F196" s="19">
        <v>864265</v>
      </c>
      <c r="G196" s="19">
        <f t="shared" ref="G196:G197" si="67">SUM(C196:F196)</f>
        <v>3076375</v>
      </c>
      <c r="H196" s="20" t="s">
        <v>203</v>
      </c>
      <c r="I196" s="20">
        <v>22.615120967741934</v>
      </c>
      <c r="J196" s="20">
        <v>3396.6409274193543</v>
      </c>
      <c r="K196" s="20">
        <v>1335.8934811827955</v>
      </c>
      <c r="L196" s="20">
        <f t="shared" si="61"/>
        <v>4755.1495295698915</v>
      </c>
    </row>
    <row r="197" spans="1:12">
      <c r="A197" s="34"/>
      <c r="B197" s="21" t="s">
        <v>196</v>
      </c>
      <c r="C197" s="22"/>
      <c r="D197" s="22">
        <v>14631</v>
      </c>
      <c r="E197" s="22">
        <v>2197479</v>
      </c>
      <c r="F197" s="22">
        <v>864265</v>
      </c>
      <c r="G197" s="22">
        <f t="shared" si="67"/>
        <v>3076375</v>
      </c>
      <c r="H197" s="23"/>
      <c r="I197" s="23">
        <v>22.615120967741934</v>
      </c>
      <c r="J197" s="23">
        <v>3396.6409274193543</v>
      </c>
      <c r="K197" s="23">
        <v>1335.8934811827955</v>
      </c>
      <c r="L197" s="23">
        <f t="shared" si="61"/>
        <v>4755.1495295698915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15102477.24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1492504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85948311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38738061</v>
      </c>
      <c r="G198" s="61">
        <f>C198+D198+E198+F198</f>
        <v>141281353.24000001</v>
      </c>
      <c r="H198" s="62">
        <f>IF(C198/744*1.15=0,"0",C198/744*1.15)</f>
        <v>23343.882830645161</v>
      </c>
      <c r="I198" s="62">
        <f>IF(D198/744*1.15=0,"0",D198/744*1.15)</f>
        <v>2306.9618279569891</v>
      </c>
      <c r="J198" s="62">
        <f>IF(E198/744*1.15=0,"0",E198/744*1.15)</f>
        <v>132850.21189516128</v>
      </c>
      <c r="K198" s="62">
        <f>IF(F198/744*1.15=0,"0",F198/744*1.15)</f>
        <v>59877.379233870968</v>
      </c>
      <c r="L198" s="62">
        <f>H198+I198+J198+K198</f>
        <v>218378.4357876344</v>
      </c>
    </row>
    <row r="199" spans="1:12">
      <c r="C199" s="2" t="s">
        <v>69</v>
      </c>
      <c r="H199" s="70"/>
      <c r="I199" s="70"/>
      <c r="J199" s="70"/>
      <c r="K199" s="70"/>
      <c r="L199" s="70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"/>
  <sheetViews>
    <sheetView zoomScale="90" zoomScaleNormal="90" workbookViewId="0">
      <pane xSplit="1" ySplit="6" topLeftCell="B154" activePane="bottomRight" state="frozen"/>
      <selection pane="topRight" activeCell="I1" sqref="I1"/>
      <selection pane="bottomLeft" activeCell="A29" sqref="A29"/>
      <selection pane="bottomRight" activeCell="L156" sqref="L156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205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68" t="s">
        <v>9</v>
      </c>
      <c r="H6" s="68" t="s">
        <v>5</v>
      </c>
      <c r="I6" s="68" t="s">
        <v>6</v>
      </c>
      <c r="J6" s="68" t="s">
        <v>7</v>
      </c>
      <c r="K6" s="68" t="s">
        <v>8</v>
      </c>
      <c r="L6" s="68" t="s">
        <v>9</v>
      </c>
    </row>
    <row r="7" spans="1:13" s="2" customFormat="1">
      <c r="A7" s="33">
        <v>1</v>
      </c>
      <c r="B7" s="18" t="s">
        <v>10</v>
      </c>
      <c r="C7" s="19">
        <v>486127</v>
      </c>
      <c r="D7" s="19">
        <v>0</v>
      </c>
      <c r="E7" s="19">
        <v>1274356</v>
      </c>
      <c r="F7" s="19">
        <v>396965</v>
      </c>
      <c r="G7" s="19">
        <v>2157448</v>
      </c>
      <c r="H7" s="20">
        <v>751.40598118279559</v>
      </c>
      <c r="I7" s="20" t="s">
        <v>203</v>
      </c>
      <c r="J7" s="20">
        <v>1969.7706989247308</v>
      </c>
      <c r="K7" s="20">
        <v>613.58837365591387</v>
      </c>
      <c r="L7" s="20">
        <v>3334.7650537634404</v>
      </c>
    </row>
    <row r="8" spans="1:13" s="2" customFormat="1">
      <c r="A8" s="34"/>
      <c r="B8" s="35" t="s">
        <v>70</v>
      </c>
      <c r="C8" s="22">
        <v>486127</v>
      </c>
      <c r="D8" s="22">
        <v>0</v>
      </c>
      <c r="E8" s="22">
        <v>1274356</v>
      </c>
      <c r="F8" s="22">
        <v>396965</v>
      </c>
      <c r="G8" s="22">
        <v>2157448</v>
      </c>
      <c r="H8" s="22">
        <v>751.40598118279559</v>
      </c>
      <c r="I8" s="22"/>
      <c r="J8" s="22">
        <v>1969.7706989247308</v>
      </c>
      <c r="K8" s="22">
        <v>613.58837365591387</v>
      </c>
      <c r="L8" s="22">
        <v>3334.7650537634404</v>
      </c>
    </row>
    <row r="9" spans="1:13" s="2" customFormat="1">
      <c r="A9" s="36">
        <v>2</v>
      </c>
      <c r="B9" s="24" t="s">
        <v>11</v>
      </c>
      <c r="C9" s="25">
        <v>0</v>
      </c>
      <c r="D9" s="25">
        <v>0</v>
      </c>
      <c r="E9" s="25">
        <v>185867</v>
      </c>
      <c r="F9" s="25">
        <v>399321</v>
      </c>
      <c r="G9" s="25">
        <v>585188</v>
      </c>
      <c r="H9" s="26" t="s">
        <v>203</v>
      </c>
      <c r="I9" s="26" t="s">
        <v>203</v>
      </c>
      <c r="J9" s="26">
        <v>287.29442204301074</v>
      </c>
      <c r="K9" s="26">
        <v>617.23004032258063</v>
      </c>
      <c r="L9" s="26">
        <v>904.52446236559138</v>
      </c>
    </row>
    <row r="10" spans="1:13" s="2" customFormat="1">
      <c r="A10" s="35"/>
      <c r="B10" s="35" t="s">
        <v>71</v>
      </c>
      <c r="C10" s="22"/>
      <c r="D10" s="22"/>
      <c r="E10" s="22">
        <v>10222.684999999999</v>
      </c>
      <c r="F10" s="22">
        <v>199660.5</v>
      </c>
      <c r="G10" s="22">
        <v>209883.185</v>
      </c>
      <c r="H10" s="22"/>
      <c r="I10" s="22"/>
      <c r="J10" s="22">
        <v>15.80119321236559</v>
      </c>
      <c r="K10" s="22">
        <v>308.61502016129032</v>
      </c>
      <c r="L10" s="22">
        <v>324.41621337365592</v>
      </c>
    </row>
    <row r="11" spans="1:13" s="2" customFormat="1">
      <c r="A11" s="35"/>
      <c r="B11" s="35" t="s">
        <v>72</v>
      </c>
      <c r="C11" s="22"/>
      <c r="D11" s="22"/>
      <c r="E11" s="22">
        <v>107802.85999999999</v>
      </c>
      <c r="F11" s="22">
        <v>195667.29</v>
      </c>
      <c r="G11" s="22">
        <v>303470.15000000002</v>
      </c>
      <c r="H11" s="22"/>
      <c r="I11" s="22"/>
      <c r="J11" s="22">
        <v>166.63076478494619</v>
      </c>
      <c r="K11" s="22">
        <v>302.44271975806453</v>
      </c>
      <c r="L11" s="22">
        <v>469.07348454301075</v>
      </c>
    </row>
    <row r="12" spans="1:13" s="2" customFormat="1">
      <c r="A12" s="35"/>
      <c r="B12" s="35" t="s">
        <v>73</v>
      </c>
      <c r="C12" s="22"/>
      <c r="D12" s="22"/>
      <c r="E12" s="22">
        <v>20445.37</v>
      </c>
      <c r="F12" s="22">
        <v>3993.21</v>
      </c>
      <c r="G12" s="22">
        <v>24438.579999999998</v>
      </c>
      <c r="H12" s="22"/>
      <c r="I12" s="22"/>
      <c r="J12" s="22">
        <v>31.602386424731179</v>
      </c>
      <c r="K12" s="22">
        <v>6.1723004032258055</v>
      </c>
      <c r="L12" s="22">
        <v>37.774686827956984</v>
      </c>
    </row>
    <row r="13" spans="1:13" s="2" customFormat="1">
      <c r="A13" s="17"/>
      <c r="B13" s="17" t="s">
        <v>113</v>
      </c>
      <c r="C13" s="22"/>
      <c r="D13" s="22"/>
      <c r="E13" s="22">
        <v>47396.084999999999</v>
      </c>
      <c r="F13" s="22"/>
      <c r="G13" s="22">
        <v>47396.084999999999</v>
      </c>
      <c r="H13" s="22"/>
      <c r="I13" s="22"/>
      <c r="J13" s="22">
        <v>73.260077620967735</v>
      </c>
      <c r="K13" s="22"/>
      <c r="L13" s="22">
        <v>73.260077620967735</v>
      </c>
    </row>
    <row r="14" spans="1:13" s="2" customFormat="1">
      <c r="A14" s="37">
        <v>3</v>
      </c>
      <c r="B14" s="30" t="s">
        <v>12</v>
      </c>
      <c r="C14" s="31">
        <v>0</v>
      </c>
      <c r="D14" s="31">
        <v>0</v>
      </c>
      <c r="E14" s="31">
        <v>864449</v>
      </c>
      <c r="F14" s="31">
        <v>948853</v>
      </c>
      <c r="G14" s="31">
        <v>1813302</v>
      </c>
      <c r="H14" s="32" t="s">
        <v>203</v>
      </c>
      <c r="I14" s="32" t="s">
        <v>203</v>
      </c>
      <c r="J14" s="32">
        <v>1336.177889784946</v>
      </c>
      <c r="K14" s="32">
        <v>1466.6410618279569</v>
      </c>
      <c r="L14" s="32">
        <v>2802.8189516129032</v>
      </c>
    </row>
    <row r="15" spans="1:13" s="2" customFormat="1">
      <c r="A15" s="35"/>
      <c r="B15" s="35" t="s">
        <v>74</v>
      </c>
      <c r="C15" s="22"/>
      <c r="D15" s="22"/>
      <c r="E15" s="22">
        <v>864449</v>
      </c>
      <c r="F15" s="22">
        <v>948853</v>
      </c>
      <c r="G15" s="22">
        <v>1813302</v>
      </c>
      <c r="H15" s="22"/>
      <c r="I15" s="22"/>
      <c r="J15" s="22">
        <v>1336.177889784946</v>
      </c>
      <c r="K15" s="22">
        <v>1466.6410618279569</v>
      </c>
      <c r="L15" s="22">
        <v>2802.8189516129032</v>
      </c>
    </row>
    <row r="16" spans="1:13" s="2" customFormat="1">
      <c r="A16" s="37">
        <v>4</v>
      </c>
      <c r="B16" s="30" t="s">
        <v>13</v>
      </c>
      <c r="C16" s="31">
        <v>280891</v>
      </c>
      <c r="D16" s="31">
        <v>0</v>
      </c>
      <c r="E16" s="31">
        <v>890881</v>
      </c>
      <c r="F16" s="31">
        <v>312361</v>
      </c>
      <c r="G16" s="31">
        <v>1484133</v>
      </c>
      <c r="H16" s="32">
        <v>434.17291666666665</v>
      </c>
      <c r="I16" s="32" t="s">
        <v>203</v>
      </c>
      <c r="J16" s="32">
        <v>1377.0338037634408</v>
      </c>
      <c r="K16" s="32">
        <v>482.8160618279569</v>
      </c>
      <c r="L16" s="32">
        <v>2294.0227822580646</v>
      </c>
    </row>
    <row r="17" spans="1:12" s="2" customFormat="1">
      <c r="A17" s="35"/>
      <c r="B17" s="35" t="s">
        <v>80</v>
      </c>
      <c r="C17" s="22">
        <v>280891</v>
      </c>
      <c r="D17" s="22"/>
      <c r="E17" s="22">
        <v>73943.123000000007</v>
      </c>
      <c r="F17" s="22">
        <v>51539.565000000002</v>
      </c>
      <c r="G17" s="22">
        <v>406373.68800000002</v>
      </c>
      <c r="H17" s="22">
        <v>434.17291666666665</v>
      </c>
      <c r="I17" s="22"/>
      <c r="J17" s="22">
        <v>114.2938057123656</v>
      </c>
      <c r="K17" s="22">
        <v>79.664650201612901</v>
      </c>
      <c r="L17" s="22">
        <v>628.13137258064512</v>
      </c>
    </row>
    <row r="18" spans="1:12" s="2" customFormat="1">
      <c r="A18" s="35"/>
      <c r="B18" s="35" t="s">
        <v>81</v>
      </c>
      <c r="C18" s="22"/>
      <c r="D18" s="22"/>
      <c r="E18" s="22">
        <v>816937.87699999998</v>
      </c>
      <c r="F18" s="22">
        <v>260821.435</v>
      </c>
      <c r="G18" s="22">
        <v>1077759.3119999999</v>
      </c>
      <c r="H18" s="22"/>
      <c r="I18" s="22"/>
      <c r="J18" s="22">
        <v>1262.7399980510752</v>
      </c>
      <c r="K18" s="22">
        <v>403.15141162634404</v>
      </c>
      <c r="L18" s="22">
        <v>1665.8914096774192</v>
      </c>
    </row>
    <row r="19" spans="1:12" s="2" customFormat="1">
      <c r="A19" s="37">
        <v>5</v>
      </c>
      <c r="B19" s="30" t="s">
        <v>14</v>
      </c>
      <c r="C19" s="31">
        <v>394751</v>
      </c>
      <c r="D19" s="31">
        <v>316451</v>
      </c>
      <c r="E19" s="31">
        <v>3701272</v>
      </c>
      <c r="F19" s="31">
        <v>1493071</v>
      </c>
      <c r="G19" s="31">
        <v>5905545</v>
      </c>
      <c r="H19" s="32">
        <v>610.16619623655913</v>
      </c>
      <c r="I19" s="32">
        <v>489.13797043010749</v>
      </c>
      <c r="J19" s="32">
        <v>5721.0521505376346</v>
      </c>
      <c r="K19" s="32">
        <v>2307.8382392473118</v>
      </c>
      <c r="L19" s="32">
        <v>9128.1945564516136</v>
      </c>
    </row>
    <row r="20" spans="1:12" s="2" customFormat="1">
      <c r="A20" s="35"/>
      <c r="B20" s="35" t="s">
        <v>78</v>
      </c>
      <c r="C20" s="22">
        <v>394751</v>
      </c>
      <c r="D20" s="22">
        <v>316451</v>
      </c>
      <c r="E20" s="22">
        <v>1184407</v>
      </c>
      <c r="F20" s="22">
        <v>89584</v>
      </c>
      <c r="G20" s="22">
        <v>1985193</v>
      </c>
      <c r="H20" s="22">
        <v>610.16619623655913</v>
      </c>
      <c r="I20" s="22">
        <v>489.13797043010749</v>
      </c>
      <c r="J20" s="22">
        <v>1830.7366263440858</v>
      </c>
      <c r="K20" s="22">
        <v>138.46989247311828</v>
      </c>
      <c r="L20" s="22">
        <v>3068.5106854838705</v>
      </c>
    </row>
    <row r="21" spans="1:12" s="2" customFormat="1">
      <c r="A21" s="35"/>
      <c r="B21" s="35" t="s">
        <v>79</v>
      </c>
      <c r="C21" s="22"/>
      <c r="D21" s="22"/>
      <c r="E21" s="22">
        <v>1073369</v>
      </c>
      <c r="F21" s="22">
        <v>776397</v>
      </c>
      <c r="G21" s="22">
        <v>1849766</v>
      </c>
      <c r="H21" s="22"/>
      <c r="I21" s="22"/>
      <c r="J21" s="22">
        <v>1659.1053091397848</v>
      </c>
      <c r="K21" s="22">
        <v>1200.0760080645161</v>
      </c>
      <c r="L21" s="22">
        <v>2859.1813172043012</v>
      </c>
    </row>
    <row r="22" spans="1:12" s="2" customFormat="1">
      <c r="A22" s="35"/>
      <c r="B22" s="35" t="s">
        <v>75</v>
      </c>
      <c r="C22" s="22"/>
      <c r="D22" s="22"/>
      <c r="E22" s="22">
        <v>1221420</v>
      </c>
      <c r="F22" s="22">
        <v>403129</v>
      </c>
      <c r="G22" s="22">
        <v>1624549</v>
      </c>
      <c r="H22" s="22"/>
      <c r="I22" s="22"/>
      <c r="J22" s="22">
        <v>1887.9475806451612</v>
      </c>
      <c r="K22" s="22">
        <v>623.11606182795697</v>
      </c>
      <c r="L22" s="22">
        <v>2511.0636424731183</v>
      </c>
    </row>
    <row r="23" spans="1:12" s="2" customFormat="1" ht="15.75" customHeight="1">
      <c r="A23" s="35"/>
      <c r="B23" s="35" t="s">
        <v>76</v>
      </c>
      <c r="C23" s="22"/>
      <c r="D23" s="22"/>
      <c r="E23" s="22">
        <v>222076</v>
      </c>
      <c r="F23" s="22">
        <v>223961</v>
      </c>
      <c r="G23" s="22">
        <v>446037</v>
      </c>
      <c r="H23" s="22"/>
      <c r="I23" s="22"/>
      <c r="J23" s="22">
        <v>343.26263440860214</v>
      </c>
      <c r="K23" s="22">
        <v>346.17627688172036</v>
      </c>
      <c r="L23" s="22">
        <v>689.43891129032249</v>
      </c>
    </row>
    <row r="24" spans="1:12" s="2" customFormat="1">
      <c r="A24" s="37">
        <v>6</v>
      </c>
      <c r="B24" s="30" t="s">
        <v>15</v>
      </c>
      <c r="C24" s="31">
        <v>7977</v>
      </c>
      <c r="D24" s="31">
        <v>0</v>
      </c>
      <c r="E24" s="31">
        <v>820306</v>
      </c>
      <c r="F24" s="31">
        <v>736796</v>
      </c>
      <c r="G24" s="31">
        <v>1565079</v>
      </c>
      <c r="H24" s="32">
        <v>12.330040322580645</v>
      </c>
      <c r="I24" s="32" t="s">
        <v>203</v>
      </c>
      <c r="J24" s="32">
        <v>1267.9461021505374</v>
      </c>
      <c r="K24" s="32">
        <v>1138.8647849462366</v>
      </c>
      <c r="L24" s="32">
        <v>2419.1409274193547</v>
      </c>
    </row>
    <row r="25" spans="1:12" s="2" customFormat="1">
      <c r="A25" s="35"/>
      <c r="B25" s="35" t="s">
        <v>83</v>
      </c>
      <c r="C25" s="22">
        <v>7977</v>
      </c>
      <c r="D25" s="22"/>
      <c r="E25" s="22">
        <v>38554.381999999998</v>
      </c>
      <c r="F25" s="22">
        <v>51575.720000000008</v>
      </c>
      <c r="G25" s="22">
        <v>98107.102000000014</v>
      </c>
      <c r="H25" s="22">
        <v>12.330040322580645</v>
      </c>
      <c r="I25" s="22"/>
      <c r="J25" s="22">
        <v>59.593466801075259</v>
      </c>
      <c r="K25" s="22">
        <v>79.720534946236555</v>
      </c>
      <c r="L25" s="22">
        <v>151.64404206989246</v>
      </c>
    </row>
    <row r="26" spans="1:12" s="2" customFormat="1">
      <c r="A26" s="35"/>
      <c r="B26" s="35" t="s">
        <v>82</v>
      </c>
      <c r="C26" s="22"/>
      <c r="D26" s="22"/>
      <c r="E26" s="22">
        <v>276443.12200000003</v>
      </c>
      <c r="F26" s="22">
        <v>197461.32800000001</v>
      </c>
      <c r="G26" s="22">
        <v>473904.45000000007</v>
      </c>
      <c r="H26" s="22"/>
      <c r="I26" s="22"/>
      <c r="J26" s="22">
        <v>427.29783642473114</v>
      </c>
      <c r="K26" s="22">
        <v>305.21576236559133</v>
      </c>
      <c r="L26" s="22">
        <v>732.51359879032248</v>
      </c>
    </row>
    <row r="27" spans="1:12" s="2" customFormat="1">
      <c r="A27" s="35"/>
      <c r="B27" s="35" t="s">
        <v>84</v>
      </c>
      <c r="C27" s="22"/>
      <c r="D27" s="22"/>
      <c r="E27" s="22">
        <v>45937.135999999999</v>
      </c>
      <c r="F27" s="22">
        <v>25051.064000000002</v>
      </c>
      <c r="G27" s="22">
        <v>70988.2</v>
      </c>
      <c r="H27" s="22"/>
      <c r="I27" s="22"/>
      <c r="J27" s="22">
        <v>71.004981720430109</v>
      </c>
      <c r="K27" s="22">
        <v>38.721402688172041</v>
      </c>
      <c r="L27" s="22">
        <v>109.72638440860214</v>
      </c>
    </row>
    <row r="28" spans="1:12" s="2" customFormat="1">
      <c r="A28" s="35"/>
      <c r="B28" s="35" t="s">
        <v>85</v>
      </c>
      <c r="C28" s="22"/>
      <c r="D28" s="22"/>
      <c r="E28" s="22">
        <v>13945.202000000001</v>
      </c>
      <c r="F28" s="22">
        <v>17683.103999999999</v>
      </c>
      <c r="G28" s="22">
        <v>31628.306</v>
      </c>
      <c r="H28" s="22"/>
      <c r="I28" s="22"/>
      <c r="J28" s="22">
        <v>21.555083736559141</v>
      </c>
      <c r="K28" s="22">
        <v>27.332754838709675</v>
      </c>
      <c r="L28" s="22">
        <v>48.887838575268816</v>
      </c>
    </row>
    <row r="29" spans="1:12" s="2" customFormat="1">
      <c r="A29" s="35"/>
      <c r="B29" s="35" t="s">
        <v>86</v>
      </c>
      <c r="C29" s="22"/>
      <c r="D29" s="22"/>
      <c r="E29" s="22">
        <v>445426.158</v>
      </c>
      <c r="F29" s="22">
        <v>445024.78400000004</v>
      </c>
      <c r="G29" s="22">
        <v>890450.94200000004</v>
      </c>
      <c r="H29" s="22"/>
      <c r="I29" s="22"/>
      <c r="J29" s="22">
        <v>688.49473346774187</v>
      </c>
      <c r="K29" s="22">
        <v>687.87433010752693</v>
      </c>
      <c r="L29" s="22">
        <v>1376.3690635752687</v>
      </c>
    </row>
    <row r="30" spans="1:12" s="2" customFormat="1">
      <c r="A30" s="37">
        <v>8</v>
      </c>
      <c r="B30" s="30" t="s">
        <v>16</v>
      </c>
      <c r="C30" s="31">
        <v>754354</v>
      </c>
      <c r="D30" s="31">
        <v>0</v>
      </c>
      <c r="E30" s="31">
        <v>1634185</v>
      </c>
      <c r="F30" s="31">
        <v>1150067</v>
      </c>
      <c r="G30" s="31">
        <v>3538606</v>
      </c>
      <c r="H30" s="32">
        <v>1166.0041666666666</v>
      </c>
      <c r="I30" s="32" t="s">
        <v>203</v>
      </c>
      <c r="J30" s="32">
        <v>2525.957997311828</v>
      </c>
      <c r="K30" s="32">
        <v>1777.6573252688172</v>
      </c>
      <c r="L30" s="32">
        <v>5469.6194892473122</v>
      </c>
    </row>
    <row r="31" spans="1:12" s="2" customFormat="1" ht="14.25" customHeight="1">
      <c r="A31" s="35"/>
      <c r="B31" s="35" t="s">
        <v>87</v>
      </c>
      <c r="C31" s="22">
        <v>754354</v>
      </c>
      <c r="D31" s="22">
        <v>0</v>
      </c>
      <c r="E31" s="22">
        <v>1634185</v>
      </c>
      <c r="F31" s="22">
        <v>1150067</v>
      </c>
      <c r="G31" s="22">
        <v>3538606</v>
      </c>
      <c r="H31" s="22">
        <v>1166.0041666666666</v>
      </c>
      <c r="I31" s="22"/>
      <c r="J31" s="22">
        <v>2525.957997311828</v>
      </c>
      <c r="K31" s="22">
        <v>1777.6573252688172</v>
      </c>
      <c r="L31" s="22">
        <v>5469.6194892473122</v>
      </c>
    </row>
    <row r="32" spans="1:12" s="2" customFormat="1">
      <c r="A32" s="37">
        <v>9</v>
      </c>
      <c r="B32" s="30" t="s">
        <v>17</v>
      </c>
      <c r="C32" s="31">
        <v>0</v>
      </c>
      <c r="D32" s="31">
        <v>0</v>
      </c>
      <c r="E32" s="31">
        <v>1547697</v>
      </c>
      <c r="F32" s="31">
        <v>427188</v>
      </c>
      <c r="G32" s="31">
        <v>1974885</v>
      </c>
      <c r="H32" s="32" t="s">
        <v>203</v>
      </c>
      <c r="I32" s="32" t="s">
        <v>203</v>
      </c>
      <c r="J32" s="32">
        <v>2392.2735887096769</v>
      </c>
      <c r="K32" s="32">
        <v>660.30403225806447</v>
      </c>
      <c r="L32" s="32">
        <v>3052.5776209677415</v>
      </c>
    </row>
    <row r="33" spans="1:12" s="2" customFormat="1">
      <c r="A33" s="35"/>
      <c r="B33" s="35" t="s">
        <v>88</v>
      </c>
      <c r="C33" s="22"/>
      <c r="D33" s="22"/>
      <c r="E33" s="22">
        <v>1547697</v>
      </c>
      <c r="F33" s="22">
        <v>427188</v>
      </c>
      <c r="G33" s="22">
        <v>1974885</v>
      </c>
      <c r="H33" s="22"/>
      <c r="I33" s="22"/>
      <c r="J33" s="22">
        <v>2392.2735887096769</v>
      </c>
      <c r="K33" s="22">
        <v>660.30403225806447</v>
      </c>
      <c r="L33" s="22">
        <v>3052.5776209677415</v>
      </c>
    </row>
    <row r="34" spans="1:12" s="2" customFormat="1">
      <c r="A34" s="37">
        <v>10</v>
      </c>
      <c r="B34" s="30" t="s">
        <v>18</v>
      </c>
      <c r="C34" s="31">
        <v>0</v>
      </c>
      <c r="D34" s="31">
        <v>0</v>
      </c>
      <c r="E34" s="31">
        <v>1363662</v>
      </c>
      <c r="F34" s="31">
        <v>771234</v>
      </c>
      <c r="G34" s="31">
        <v>2134896</v>
      </c>
      <c r="H34" s="32" t="s">
        <v>203</v>
      </c>
      <c r="I34" s="32" t="s">
        <v>203</v>
      </c>
      <c r="J34" s="32">
        <v>2107.810887096774</v>
      </c>
      <c r="K34" s="32">
        <v>1192.0955645161289</v>
      </c>
      <c r="L34" s="32">
        <v>3299.9064516129029</v>
      </c>
    </row>
    <row r="35" spans="1:12" s="2" customFormat="1">
      <c r="A35" s="35"/>
      <c r="B35" s="35" t="s">
        <v>93</v>
      </c>
      <c r="C35" s="22"/>
      <c r="D35" s="22"/>
      <c r="E35" s="22">
        <v>650467</v>
      </c>
      <c r="F35" s="22">
        <v>169671</v>
      </c>
      <c r="G35" s="22">
        <v>820138</v>
      </c>
      <c r="H35" s="22"/>
      <c r="I35" s="22"/>
      <c r="J35" s="22">
        <v>1005.4261424731181</v>
      </c>
      <c r="K35" s="22">
        <v>262.26028225806448</v>
      </c>
      <c r="L35" s="22">
        <v>1267.6864247311826</v>
      </c>
    </row>
    <row r="36" spans="1:12" s="2" customFormat="1">
      <c r="A36" s="35"/>
      <c r="B36" s="35" t="s">
        <v>90</v>
      </c>
      <c r="C36" s="22"/>
      <c r="D36" s="22"/>
      <c r="E36" s="22">
        <v>514236</v>
      </c>
      <c r="F36" s="22">
        <v>287131</v>
      </c>
      <c r="G36" s="22">
        <v>801367</v>
      </c>
      <c r="H36" s="22"/>
      <c r="I36" s="22"/>
      <c r="J36" s="63">
        <v>794.85403225806442</v>
      </c>
      <c r="K36" s="22">
        <v>443.81807795698921</v>
      </c>
      <c r="L36" s="22">
        <v>1238.6721102150536</v>
      </c>
    </row>
    <row r="37" spans="1:12" s="2" customFormat="1">
      <c r="A37" s="35"/>
      <c r="B37" s="35" t="s">
        <v>89</v>
      </c>
      <c r="C37" s="22"/>
      <c r="D37" s="22"/>
      <c r="E37" s="22">
        <v>96275</v>
      </c>
      <c r="F37" s="22">
        <v>149619</v>
      </c>
      <c r="G37" s="22">
        <v>245894</v>
      </c>
      <c r="H37" s="22"/>
      <c r="I37" s="22"/>
      <c r="J37" s="22">
        <v>148.81216397849462</v>
      </c>
      <c r="K37" s="22">
        <v>231.26592741935482</v>
      </c>
      <c r="L37" s="22">
        <v>380.07809139784945</v>
      </c>
    </row>
    <row r="38" spans="1:12" s="2" customFormat="1">
      <c r="A38" s="35"/>
      <c r="B38" s="35" t="s">
        <v>91</v>
      </c>
      <c r="C38" s="22"/>
      <c r="D38" s="22"/>
      <c r="E38" s="22">
        <v>89047</v>
      </c>
      <c r="F38" s="22">
        <v>146072</v>
      </c>
      <c r="G38" s="22">
        <v>235119</v>
      </c>
      <c r="H38" s="22"/>
      <c r="I38" s="22"/>
      <c r="J38" s="22">
        <v>137.63985215053762</v>
      </c>
      <c r="K38" s="22">
        <v>225.78333333333333</v>
      </c>
      <c r="L38" s="22">
        <v>363.42318548387095</v>
      </c>
    </row>
    <row r="39" spans="1:12" s="2" customFormat="1">
      <c r="A39" s="35"/>
      <c r="B39" s="35" t="s">
        <v>92</v>
      </c>
      <c r="C39" s="22"/>
      <c r="D39" s="22"/>
      <c r="E39" s="22"/>
      <c r="F39" s="22">
        <v>7018</v>
      </c>
      <c r="G39" s="22">
        <v>7018</v>
      </c>
      <c r="H39" s="22"/>
      <c r="I39" s="22"/>
      <c r="J39" s="22" t="s">
        <v>203</v>
      </c>
      <c r="K39" s="22">
        <v>10.847715053763441</v>
      </c>
      <c r="L39" s="22">
        <v>10.847715053763441</v>
      </c>
    </row>
    <row r="40" spans="1:12" s="2" customFormat="1">
      <c r="A40" s="35"/>
      <c r="B40" s="35" t="s">
        <v>77</v>
      </c>
      <c r="C40" s="22"/>
      <c r="D40" s="22"/>
      <c r="E40" s="22">
        <v>13637</v>
      </c>
      <c r="F40" s="22">
        <v>11723</v>
      </c>
      <c r="G40" s="22">
        <v>25360</v>
      </c>
      <c r="H40" s="22"/>
      <c r="I40" s="22"/>
      <c r="J40" s="22">
        <v>21.078696236559136</v>
      </c>
      <c r="K40" s="22">
        <v>18.120228494623653</v>
      </c>
      <c r="L40" s="22">
        <v>39.198924731182785</v>
      </c>
    </row>
    <row r="41" spans="1:12" s="2" customFormat="1">
      <c r="A41" s="37">
        <v>11</v>
      </c>
      <c r="B41" s="30" t="s">
        <v>19</v>
      </c>
      <c r="C41" s="31">
        <v>0</v>
      </c>
      <c r="D41" s="31">
        <v>546008</v>
      </c>
      <c r="E41" s="31">
        <v>656182</v>
      </c>
      <c r="F41" s="31">
        <v>1108120</v>
      </c>
      <c r="G41" s="31">
        <v>2310310</v>
      </c>
      <c r="H41" s="32" t="s">
        <v>203</v>
      </c>
      <c r="I41" s="32">
        <v>843.96397849462357</v>
      </c>
      <c r="J41" s="32">
        <v>1014.2598118279569</v>
      </c>
      <c r="K41" s="32">
        <v>1712.8198924731182</v>
      </c>
      <c r="L41" s="32">
        <v>3571.0436827956987</v>
      </c>
    </row>
    <row r="42" spans="1:12" s="2" customFormat="1">
      <c r="A42" s="17"/>
      <c r="B42" s="17" t="s">
        <v>94</v>
      </c>
      <c r="C42" s="22">
        <v>0</v>
      </c>
      <c r="D42" s="22">
        <v>546008</v>
      </c>
      <c r="E42" s="22">
        <v>656182</v>
      </c>
      <c r="F42" s="22">
        <v>1108120</v>
      </c>
      <c r="G42" s="22">
        <v>2310310</v>
      </c>
      <c r="H42" s="22"/>
      <c r="I42" s="22">
        <v>843.96397849462357</v>
      </c>
      <c r="J42" s="22">
        <v>1014.2598118279569</v>
      </c>
      <c r="K42" s="22">
        <v>1712.8198924731182</v>
      </c>
      <c r="L42" s="22">
        <v>3571.0436827956987</v>
      </c>
    </row>
    <row r="43" spans="1:12" s="10" customFormat="1" ht="16.5" customHeight="1">
      <c r="A43" s="37">
        <v>12</v>
      </c>
      <c r="B43" s="30" t="s">
        <v>20</v>
      </c>
      <c r="C43" s="41">
        <v>6385658</v>
      </c>
      <c r="D43" s="41">
        <v>386116</v>
      </c>
      <c r="E43" s="41">
        <v>15400469</v>
      </c>
      <c r="F43" s="41">
        <v>2915944</v>
      </c>
      <c r="G43" s="31">
        <v>25088187</v>
      </c>
      <c r="H43" s="42">
        <v>9870.3047043010738</v>
      </c>
      <c r="I43" s="42">
        <v>596.81908602150531</v>
      </c>
      <c r="J43" s="32">
        <v>23804.488373655913</v>
      </c>
      <c r="K43" s="32">
        <v>4507.1715053763437</v>
      </c>
      <c r="L43" s="32">
        <v>38778.783669354831</v>
      </c>
    </row>
    <row r="44" spans="1:12" s="2" customFormat="1">
      <c r="A44" s="17"/>
      <c r="B44" s="17" t="s">
        <v>95</v>
      </c>
      <c r="C44" s="22">
        <v>5334015</v>
      </c>
      <c r="D44" s="22">
        <v>386116</v>
      </c>
      <c r="E44" s="22">
        <v>15114412</v>
      </c>
      <c r="F44" s="22">
        <v>2783765</v>
      </c>
      <c r="G44" s="22">
        <v>23618308</v>
      </c>
      <c r="H44" s="22">
        <v>8244.78125</v>
      </c>
      <c r="I44" s="22">
        <v>596.81908602150531</v>
      </c>
      <c r="J44" s="22">
        <v>23362.330376344085</v>
      </c>
      <c r="K44" s="22">
        <v>4302.8625672043008</v>
      </c>
      <c r="L44" s="22">
        <v>36506.793279569887</v>
      </c>
    </row>
    <row r="45" spans="1:12" s="2" customFormat="1">
      <c r="A45" s="17"/>
      <c r="B45" s="17" t="s">
        <v>96</v>
      </c>
      <c r="C45" s="22"/>
      <c r="D45" s="22"/>
      <c r="E45" s="69">
        <v>286057</v>
      </c>
      <c r="F45" s="69">
        <v>132179</v>
      </c>
      <c r="G45" s="22">
        <v>418236</v>
      </c>
      <c r="H45" s="22"/>
      <c r="I45" s="22"/>
      <c r="J45" s="22">
        <v>442.15799731182796</v>
      </c>
      <c r="K45" s="22">
        <v>204.30893817204299</v>
      </c>
      <c r="L45" s="22">
        <v>646.46693548387088</v>
      </c>
    </row>
    <row r="46" spans="1:12" s="2" customFormat="1">
      <c r="A46" s="17"/>
      <c r="B46" s="17" t="s">
        <v>97</v>
      </c>
      <c r="C46" s="22">
        <v>1051643</v>
      </c>
      <c r="D46" s="22"/>
      <c r="E46" s="22"/>
      <c r="F46" s="22"/>
      <c r="G46" s="22">
        <v>1051643</v>
      </c>
      <c r="H46" s="22">
        <v>1625.5234543010749</v>
      </c>
      <c r="I46" s="22"/>
      <c r="J46" s="22"/>
      <c r="K46" s="22"/>
      <c r="L46" s="22">
        <v>1625.5234543010749</v>
      </c>
    </row>
    <row r="47" spans="1:12" s="2" customFormat="1" ht="14.25" customHeight="1">
      <c r="A47" s="37">
        <v>13</v>
      </c>
      <c r="B47" s="30" t="s">
        <v>21</v>
      </c>
      <c r="C47" s="31">
        <v>0</v>
      </c>
      <c r="D47" s="31">
        <v>0</v>
      </c>
      <c r="E47" s="31">
        <v>814934</v>
      </c>
      <c r="F47" s="31">
        <v>485319</v>
      </c>
      <c r="G47" s="31">
        <v>1300253</v>
      </c>
      <c r="H47" s="32" t="s">
        <v>203</v>
      </c>
      <c r="I47" s="32" t="s">
        <v>203</v>
      </c>
      <c r="J47" s="32">
        <v>1259.6426075268814</v>
      </c>
      <c r="K47" s="32">
        <v>750.15705645161279</v>
      </c>
      <c r="L47" s="32">
        <v>2009.7996639784942</v>
      </c>
    </row>
    <row r="48" spans="1:12" s="2" customFormat="1" ht="14.25" customHeight="1">
      <c r="A48" s="17"/>
      <c r="B48" s="17" t="s">
        <v>98</v>
      </c>
      <c r="C48" s="22">
        <v>0</v>
      </c>
      <c r="D48" s="22">
        <v>0</v>
      </c>
      <c r="E48" s="22">
        <v>814934</v>
      </c>
      <c r="F48" s="22">
        <v>485319</v>
      </c>
      <c r="G48" s="22">
        <v>1300253</v>
      </c>
      <c r="H48" s="22"/>
      <c r="I48" s="22"/>
      <c r="J48" s="22">
        <v>1259.6426075268814</v>
      </c>
      <c r="K48" s="22">
        <v>750.15705645161279</v>
      </c>
      <c r="L48" s="22">
        <v>2009.7996639784942</v>
      </c>
    </row>
    <row r="49" spans="1:13" s="2" customFormat="1">
      <c r="A49" s="37">
        <v>14</v>
      </c>
      <c r="B49" s="30" t="s">
        <v>22</v>
      </c>
      <c r="C49" s="31">
        <v>0</v>
      </c>
      <c r="D49" s="31">
        <v>0</v>
      </c>
      <c r="E49" s="31">
        <v>1585515</v>
      </c>
      <c r="F49" s="31">
        <v>225322</v>
      </c>
      <c r="G49" s="31">
        <v>1810837</v>
      </c>
      <c r="H49" s="32" t="s">
        <v>203</v>
      </c>
      <c r="I49" s="32" t="s">
        <v>203</v>
      </c>
      <c r="J49" s="32">
        <v>2450.728830645161</v>
      </c>
      <c r="K49" s="32">
        <v>348.27997311827954</v>
      </c>
      <c r="L49" s="32">
        <v>2799.0088037634405</v>
      </c>
    </row>
    <row r="50" spans="1:13" s="2" customFormat="1">
      <c r="A50" s="17"/>
      <c r="B50" s="17" t="s">
        <v>102</v>
      </c>
      <c r="C50" s="22">
        <v>0</v>
      </c>
      <c r="D50" s="22">
        <v>0</v>
      </c>
      <c r="E50" s="22">
        <v>634205</v>
      </c>
      <c r="F50" s="22">
        <v>6760</v>
      </c>
      <c r="G50" s="22">
        <v>640965</v>
      </c>
      <c r="H50" s="22"/>
      <c r="I50" s="22"/>
      <c r="J50" s="22">
        <v>980.28998655913961</v>
      </c>
      <c r="K50" s="22">
        <v>10.448924731182794</v>
      </c>
      <c r="L50" s="22">
        <v>990.73891129032245</v>
      </c>
    </row>
    <row r="51" spans="1:13" s="2" customFormat="1">
      <c r="A51" s="17"/>
      <c r="B51" s="17" t="s">
        <v>99</v>
      </c>
      <c r="C51" s="22">
        <v>0</v>
      </c>
      <c r="D51" s="22">
        <v>0</v>
      </c>
      <c r="E51" s="22">
        <v>158552</v>
      </c>
      <c r="F51" s="22">
        <v>157725</v>
      </c>
      <c r="G51" s="22">
        <v>316277</v>
      </c>
      <c r="H51" s="22"/>
      <c r="I51" s="22"/>
      <c r="J51" s="22">
        <v>245</v>
      </c>
      <c r="K51" s="22">
        <v>243.83104838709676</v>
      </c>
      <c r="L51" s="22">
        <v>488.83104838709676</v>
      </c>
    </row>
    <row r="52" spans="1:13" s="2" customFormat="1">
      <c r="A52" s="17"/>
      <c r="B52" s="17" t="s">
        <v>103</v>
      </c>
      <c r="C52" s="22">
        <v>0</v>
      </c>
      <c r="D52" s="22">
        <v>0</v>
      </c>
      <c r="E52" s="22">
        <v>126841</v>
      </c>
      <c r="F52" s="22">
        <v>60837</v>
      </c>
      <c r="G52" s="22">
        <v>187678</v>
      </c>
      <c r="H52" s="22"/>
      <c r="I52" s="22"/>
      <c r="J52" s="22">
        <v>196</v>
      </c>
      <c r="K52" s="22">
        <v>94</v>
      </c>
      <c r="L52" s="22">
        <v>290</v>
      </c>
    </row>
    <row r="53" spans="1:13" s="2" customFormat="1">
      <c r="A53" s="17"/>
      <c r="B53" s="17" t="s">
        <v>100</v>
      </c>
      <c r="C53" s="22">
        <v>0</v>
      </c>
      <c r="D53" s="22">
        <v>0</v>
      </c>
      <c r="E53" s="22">
        <v>475655</v>
      </c>
      <c r="F53" s="22">
        <v>0</v>
      </c>
      <c r="G53" s="22">
        <v>475655</v>
      </c>
      <c r="H53" s="22"/>
      <c r="I53" s="22"/>
      <c r="J53" s="22">
        <v>735</v>
      </c>
      <c r="K53" s="22">
        <v>0</v>
      </c>
      <c r="L53" s="22">
        <v>735</v>
      </c>
    </row>
    <row r="54" spans="1:13" s="2" customFormat="1">
      <c r="A54" s="17"/>
      <c r="B54" s="17" t="s">
        <v>104</v>
      </c>
      <c r="C54" s="22">
        <v>0</v>
      </c>
      <c r="D54" s="22">
        <v>0</v>
      </c>
      <c r="E54" s="22">
        <v>79276</v>
      </c>
      <c r="F54" s="22">
        <v>0</v>
      </c>
      <c r="G54" s="22">
        <v>79276</v>
      </c>
      <c r="H54" s="22"/>
      <c r="I54" s="22"/>
      <c r="J54" s="22">
        <v>123</v>
      </c>
      <c r="K54" s="22">
        <v>0</v>
      </c>
      <c r="L54" s="22">
        <v>123</v>
      </c>
    </row>
    <row r="55" spans="1:13" s="2" customFormat="1">
      <c r="A55" s="17"/>
      <c r="B55" s="17" t="s">
        <v>101</v>
      </c>
      <c r="C55" s="22">
        <v>0</v>
      </c>
      <c r="D55" s="22">
        <v>0</v>
      </c>
      <c r="E55" s="22">
        <v>110986</v>
      </c>
      <c r="F55" s="22">
        <v>0</v>
      </c>
      <c r="G55" s="22">
        <v>110986</v>
      </c>
      <c r="H55" s="22"/>
      <c r="I55" s="22"/>
      <c r="J55" s="22">
        <v>172</v>
      </c>
      <c r="K55" s="22">
        <v>0</v>
      </c>
      <c r="L55" s="22">
        <v>172</v>
      </c>
    </row>
    <row r="56" spans="1:13" s="2" customFormat="1">
      <c r="A56" s="36">
        <v>15</v>
      </c>
      <c r="B56" s="24" t="s">
        <v>23</v>
      </c>
      <c r="C56" s="25">
        <v>0</v>
      </c>
      <c r="D56" s="25">
        <v>0</v>
      </c>
      <c r="E56" s="25">
        <v>140110</v>
      </c>
      <c r="F56" s="25">
        <v>302471</v>
      </c>
      <c r="G56" s="25">
        <v>442581</v>
      </c>
      <c r="H56" s="26" t="s">
        <v>203</v>
      </c>
      <c r="I56" s="26" t="s">
        <v>203</v>
      </c>
      <c r="J56" s="26">
        <v>216.56787634408599</v>
      </c>
      <c r="K56" s="26">
        <v>467.52909946236559</v>
      </c>
      <c r="L56" s="44">
        <v>684.09697580645161</v>
      </c>
    </row>
    <row r="57" spans="1:13" s="2" customFormat="1">
      <c r="A57" s="17"/>
      <c r="B57" s="17" t="s">
        <v>105</v>
      </c>
      <c r="C57" s="22"/>
      <c r="D57" s="22"/>
      <c r="E57" s="22">
        <v>140110</v>
      </c>
      <c r="F57" s="22">
        <v>302471</v>
      </c>
      <c r="G57" s="22">
        <v>442581</v>
      </c>
      <c r="H57" s="22"/>
      <c r="I57" s="22"/>
      <c r="J57" s="22">
        <v>216.56787634408599</v>
      </c>
      <c r="K57" s="22">
        <v>467.52909946236559</v>
      </c>
      <c r="L57" s="22">
        <v>684.09697580645161</v>
      </c>
    </row>
    <row r="58" spans="1:13" s="2" customFormat="1">
      <c r="A58" s="37">
        <v>16</v>
      </c>
      <c r="B58" s="30" t="s">
        <v>24</v>
      </c>
      <c r="C58" s="31">
        <v>0</v>
      </c>
      <c r="D58" s="31">
        <v>0</v>
      </c>
      <c r="E58" s="31">
        <v>666828</v>
      </c>
      <c r="F58" s="31">
        <v>285288</v>
      </c>
      <c r="G58" s="31">
        <v>952116</v>
      </c>
      <c r="H58" s="32" t="s">
        <v>203</v>
      </c>
      <c r="I58" s="32" t="s">
        <v>203</v>
      </c>
      <c r="J58" s="32">
        <v>1030.7153225806451</v>
      </c>
      <c r="K58" s="32">
        <v>440.96935483870965</v>
      </c>
      <c r="L58" s="32">
        <v>1471.6846774193548</v>
      </c>
    </row>
    <row r="59" spans="1:13" s="2" customFormat="1" ht="15" customHeight="1">
      <c r="A59" s="17"/>
      <c r="B59" s="35" t="s">
        <v>106</v>
      </c>
      <c r="C59" s="22">
        <v>0</v>
      </c>
      <c r="D59" s="22">
        <v>0</v>
      </c>
      <c r="E59" s="22">
        <v>666828</v>
      </c>
      <c r="F59" s="22">
        <v>285288</v>
      </c>
      <c r="G59" s="22">
        <v>952116</v>
      </c>
      <c r="H59" s="22"/>
      <c r="I59" s="22"/>
      <c r="J59" s="22">
        <v>1030.7153225806451</v>
      </c>
      <c r="K59" s="22">
        <v>440.96935483870965</v>
      </c>
      <c r="L59" s="22">
        <v>1471.6846774193548</v>
      </c>
    </row>
    <row r="60" spans="1:13" s="2" customFormat="1">
      <c r="A60" s="37">
        <v>17</v>
      </c>
      <c r="B60" s="30" t="s">
        <v>25</v>
      </c>
      <c r="C60" s="31">
        <v>0</v>
      </c>
      <c r="D60" s="31">
        <v>0</v>
      </c>
      <c r="E60" s="31">
        <v>585208</v>
      </c>
      <c r="F60" s="31">
        <v>502741</v>
      </c>
      <c r="G60" s="31">
        <v>1087949</v>
      </c>
      <c r="H60" s="32" t="s">
        <v>203</v>
      </c>
      <c r="I60" s="32" t="s">
        <v>203</v>
      </c>
      <c r="J60" s="32">
        <v>904.55537634408597</v>
      </c>
      <c r="K60" s="32">
        <v>777.08622311827958</v>
      </c>
      <c r="L60" s="32">
        <v>1681.6415994623655</v>
      </c>
    </row>
    <row r="61" spans="1:13" s="2" customFormat="1">
      <c r="A61" s="17"/>
      <c r="B61" s="17" t="s">
        <v>107</v>
      </c>
      <c r="C61" s="22"/>
      <c r="D61" s="22"/>
      <c r="E61" s="22">
        <v>585208</v>
      </c>
      <c r="F61" s="22">
        <v>502741</v>
      </c>
      <c r="G61" s="22">
        <v>1087949</v>
      </c>
      <c r="H61" s="22"/>
      <c r="I61" s="22"/>
      <c r="J61" s="22">
        <v>904.55537634408597</v>
      </c>
      <c r="K61" s="22">
        <v>777.08622311827958</v>
      </c>
      <c r="L61" s="22">
        <v>1681.6415994623655</v>
      </c>
    </row>
    <row r="62" spans="1:13" s="2" customFormat="1">
      <c r="A62" s="37">
        <v>18</v>
      </c>
      <c r="B62" s="30" t="s">
        <v>26</v>
      </c>
      <c r="C62" s="31">
        <v>0</v>
      </c>
      <c r="D62" s="31">
        <v>0</v>
      </c>
      <c r="E62" s="31">
        <v>2414718</v>
      </c>
      <c r="F62" s="31">
        <v>1067924</v>
      </c>
      <c r="G62" s="31">
        <v>3482642</v>
      </c>
      <c r="H62" s="32" t="s">
        <v>203</v>
      </c>
      <c r="I62" s="32" t="s">
        <v>203</v>
      </c>
      <c r="J62" s="32">
        <v>3732.4270161290319</v>
      </c>
      <c r="K62" s="32">
        <v>1650.6889784946236</v>
      </c>
      <c r="L62" s="32">
        <v>5383.1159946236558</v>
      </c>
    </row>
    <row r="63" spans="1:13">
      <c r="A63" s="45"/>
      <c r="B63" s="45" t="s">
        <v>108</v>
      </c>
      <c r="C63" s="22"/>
      <c r="D63" s="22"/>
      <c r="E63" s="22">
        <v>465558</v>
      </c>
      <c r="F63" s="22">
        <v>205896</v>
      </c>
      <c r="G63" s="63">
        <v>671454</v>
      </c>
      <c r="H63" s="63"/>
      <c r="I63" s="63"/>
      <c r="J63" s="63">
        <v>719.61249999999995</v>
      </c>
      <c r="K63" s="63">
        <v>318.25322580645161</v>
      </c>
      <c r="L63" s="63">
        <v>1037.8657258064516</v>
      </c>
      <c r="M63" s="2"/>
    </row>
    <row r="64" spans="1:13">
      <c r="A64" s="45"/>
      <c r="B64" s="45" t="s">
        <v>109</v>
      </c>
      <c r="C64" s="22"/>
      <c r="D64" s="22"/>
      <c r="E64" s="22">
        <v>1016596</v>
      </c>
      <c r="F64" s="22">
        <v>449596</v>
      </c>
      <c r="G64" s="63">
        <v>1466192</v>
      </c>
      <c r="H64" s="63"/>
      <c r="I64" s="63"/>
      <c r="J64" s="63">
        <v>1571.3513440860215</v>
      </c>
      <c r="K64" s="63">
        <v>694.9400537634408</v>
      </c>
      <c r="L64" s="63">
        <v>2266.2913978494626</v>
      </c>
      <c r="M64" s="2"/>
    </row>
    <row r="65" spans="1:13" ht="14.25" customHeight="1">
      <c r="A65" s="45"/>
      <c r="B65" s="45" t="s">
        <v>110</v>
      </c>
      <c r="C65" s="22"/>
      <c r="D65" s="22"/>
      <c r="E65" s="22">
        <v>932564</v>
      </c>
      <c r="F65" s="22">
        <v>412432</v>
      </c>
      <c r="G65" s="63">
        <v>1344996</v>
      </c>
      <c r="H65" s="63"/>
      <c r="I65" s="63"/>
      <c r="J65" s="63">
        <v>1441.4631720430107</v>
      </c>
      <c r="K65" s="63">
        <v>637.49569892473119</v>
      </c>
      <c r="L65" s="63">
        <v>2078.9588709677419</v>
      </c>
      <c r="M65" s="2"/>
    </row>
    <row r="66" spans="1:13">
      <c r="A66" s="37">
        <v>19</v>
      </c>
      <c r="B66" s="30" t="s">
        <v>27</v>
      </c>
      <c r="C66" s="31">
        <v>210088</v>
      </c>
      <c r="D66" s="31">
        <v>9681</v>
      </c>
      <c r="E66" s="31">
        <v>416915</v>
      </c>
      <c r="F66" s="31">
        <v>475859</v>
      </c>
      <c r="G66" s="31">
        <v>1112543</v>
      </c>
      <c r="H66" s="32">
        <v>324.73279569892469</v>
      </c>
      <c r="I66" s="32">
        <v>14.96391129032258</v>
      </c>
      <c r="J66" s="32">
        <v>644.42506720430106</v>
      </c>
      <c r="K66" s="32">
        <v>735.53474462365591</v>
      </c>
      <c r="L66" s="32">
        <v>1719.6565188172044</v>
      </c>
    </row>
    <row r="67" spans="1:13">
      <c r="A67" s="45"/>
      <c r="B67" s="45" t="s">
        <v>111</v>
      </c>
      <c r="C67" s="22">
        <v>210088</v>
      </c>
      <c r="D67" s="22">
        <v>9681</v>
      </c>
      <c r="E67" s="22">
        <v>416915</v>
      </c>
      <c r="F67" s="22">
        <v>475859</v>
      </c>
      <c r="G67" s="22">
        <v>1112543</v>
      </c>
      <c r="H67" s="22">
        <v>324.73279569892469</v>
      </c>
      <c r="I67" s="22">
        <v>14.96391129032258</v>
      </c>
      <c r="J67" s="22">
        <v>644.42506720430106</v>
      </c>
      <c r="K67" s="22">
        <v>735.53474462365591</v>
      </c>
      <c r="L67" s="22">
        <v>1719.6565188172044</v>
      </c>
    </row>
    <row r="68" spans="1:13">
      <c r="A68" s="37">
        <v>20</v>
      </c>
      <c r="B68" s="30" t="s">
        <v>28</v>
      </c>
      <c r="C68" s="31">
        <v>0</v>
      </c>
      <c r="D68" s="31">
        <v>0</v>
      </c>
      <c r="E68" s="31">
        <v>4545543</v>
      </c>
      <c r="F68" s="31">
        <v>2278528</v>
      </c>
      <c r="G68" s="31">
        <v>6824071</v>
      </c>
      <c r="H68" s="32" t="s">
        <v>203</v>
      </c>
      <c r="I68" s="32" t="s">
        <v>203</v>
      </c>
      <c r="J68" s="32">
        <v>7026.0409274193544</v>
      </c>
      <c r="K68" s="32">
        <v>3521.9182795698921</v>
      </c>
      <c r="L68" s="32">
        <v>10547.959206989246</v>
      </c>
    </row>
    <row r="69" spans="1:13">
      <c r="A69" s="45"/>
      <c r="B69" s="45" t="s">
        <v>112</v>
      </c>
      <c r="C69" s="22"/>
      <c r="D69" s="22"/>
      <c r="E69" s="22">
        <v>4545543</v>
      </c>
      <c r="F69" s="22">
        <v>2278528</v>
      </c>
      <c r="G69" s="63">
        <v>6824071</v>
      </c>
      <c r="H69" s="63"/>
      <c r="I69" s="63"/>
      <c r="J69" s="63">
        <v>7026.0409274193544</v>
      </c>
      <c r="K69" s="63">
        <v>3521.9182795698921</v>
      </c>
      <c r="L69" s="63">
        <v>10547.959206989246</v>
      </c>
    </row>
    <row r="70" spans="1:13">
      <c r="A70" s="37">
        <v>21</v>
      </c>
      <c r="B70" s="30" t="s">
        <v>29</v>
      </c>
      <c r="C70" s="31">
        <v>0</v>
      </c>
      <c r="D70" s="31">
        <v>0</v>
      </c>
      <c r="E70" s="31">
        <v>233258</v>
      </c>
      <c r="F70" s="31">
        <v>128349</v>
      </c>
      <c r="G70" s="31">
        <v>361607</v>
      </c>
      <c r="H70" s="32" t="s">
        <v>203</v>
      </c>
      <c r="I70" s="32" t="s">
        <v>203</v>
      </c>
      <c r="J70" s="32">
        <v>360.54663978494619</v>
      </c>
      <c r="K70" s="32">
        <v>198.38891129032254</v>
      </c>
      <c r="L70" s="32">
        <v>558.93555107526868</v>
      </c>
    </row>
    <row r="71" spans="1:13">
      <c r="A71" s="45"/>
      <c r="B71" s="45" t="s">
        <v>114</v>
      </c>
      <c r="C71" s="22"/>
      <c r="D71" s="22"/>
      <c r="E71" s="22">
        <v>233258</v>
      </c>
      <c r="F71" s="22">
        <v>56473.56</v>
      </c>
      <c r="G71" s="63">
        <v>289731.56</v>
      </c>
      <c r="H71" s="63"/>
      <c r="I71" s="63"/>
      <c r="J71" s="63">
        <v>360.54663978494619</v>
      </c>
      <c r="K71" s="63">
        <v>87.291120967741932</v>
      </c>
      <c r="L71" s="63">
        <v>447.83776075268815</v>
      </c>
    </row>
    <row r="72" spans="1:13">
      <c r="A72" s="45"/>
      <c r="B72" s="45" t="s">
        <v>112</v>
      </c>
      <c r="C72" s="22"/>
      <c r="D72" s="22"/>
      <c r="E72" s="22">
        <v>0</v>
      </c>
      <c r="F72" s="22">
        <v>71875.44</v>
      </c>
      <c r="G72" s="63">
        <v>71875.44</v>
      </c>
      <c r="H72" s="63"/>
      <c r="I72" s="63"/>
      <c r="J72" s="63"/>
      <c r="K72" s="63">
        <v>111.09779032258064</v>
      </c>
      <c r="L72" s="63">
        <v>111.09779032258064</v>
      </c>
    </row>
    <row r="73" spans="1:13">
      <c r="A73" s="36">
        <v>22</v>
      </c>
      <c r="B73" s="24" t="s">
        <v>30</v>
      </c>
      <c r="C73" s="25">
        <v>1106333</v>
      </c>
      <c r="D73" s="25">
        <v>0</v>
      </c>
      <c r="E73" s="25">
        <v>2066771</v>
      </c>
      <c r="F73" s="25">
        <v>506337</v>
      </c>
      <c r="G73" s="25">
        <v>3679441</v>
      </c>
      <c r="H73" s="26">
        <v>1710.0577284946237</v>
      </c>
      <c r="I73" s="26" t="s">
        <v>203</v>
      </c>
      <c r="J73" s="26">
        <v>3194.605712365591</v>
      </c>
      <c r="K73" s="26">
        <v>782.64455645161274</v>
      </c>
      <c r="L73" s="26">
        <v>5687.3079973118274</v>
      </c>
    </row>
    <row r="74" spans="1:13">
      <c r="A74" s="45"/>
      <c r="B74" s="45" t="s">
        <v>115</v>
      </c>
      <c r="C74" s="22">
        <v>1106333</v>
      </c>
      <c r="D74" s="22">
        <v>0</v>
      </c>
      <c r="E74" s="22">
        <v>2066771</v>
      </c>
      <c r="F74" s="22">
        <v>506337</v>
      </c>
      <c r="G74" s="63">
        <v>3679441</v>
      </c>
      <c r="H74" s="63">
        <v>1710.0577284946237</v>
      </c>
      <c r="I74" s="63"/>
      <c r="J74" s="63">
        <v>3194.605712365591</v>
      </c>
      <c r="K74" s="63">
        <v>782.64455645161274</v>
      </c>
      <c r="L74" s="63">
        <v>5687.3079973118274</v>
      </c>
    </row>
    <row r="75" spans="1:13">
      <c r="A75" s="37">
        <v>23</v>
      </c>
      <c r="B75" s="30" t="s">
        <v>31</v>
      </c>
      <c r="C75" s="31">
        <v>719848</v>
      </c>
      <c r="D75" s="31">
        <v>14545</v>
      </c>
      <c r="E75" s="31">
        <v>461191</v>
      </c>
      <c r="F75" s="31">
        <v>452773</v>
      </c>
      <c r="G75" s="31">
        <v>1648357</v>
      </c>
      <c r="H75" s="32">
        <v>1112.6682795698923</v>
      </c>
      <c r="I75" s="32">
        <v>22.482190860215052</v>
      </c>
      <c r="J75" s="32">
        <v>712.86243279569885</v>
      </c>
      <c r="K75" s="32">
        <v>699.85073924731182</v>
      </c>
      <c r="L75" s="32">
        <v>2547.863642473118</v>
      </c>
    </row>
    <row r="76" spans="1:13">
      <c r="A76" s="45"/>
      <c r="B76" s="45" t="s">
        <v>116</v>
      </c>
      <c r="C76" s="22">
        <v>719848</v>
      </c>
      <c r="D76" s="22">
        <v>14545</v>
      </c>
      <c r="E76" s="22">
        <v>83014.37999999999</v>
      </c>
      <c r="F76" s="22">
        <v>38938.477999999996</v>
      </c>
      <c r="G76" s="63">
        <v>856345.85800000001</v>
      </c>
      <c r="H76" s="63">
        <v>1112.6682795698923</v>
      </c>
      <c r="I76" s="63">
        <v>22.482190860215052</v>
      </c>
      <c r="J76" s="63">
        <v>128.31523790322578</v>
      </c>
      <c r="K76" s="63">
        <v>60.187163575268805</v>
      </c>
      <c r="L76" s="63">
        <v>1323.652871908602</v>
      </c>
    </row>
    <row r="77" spans="1:13">
      <c r="A77" s="45"/>
      <c r="B77" s="45" t="s">
        <v>117</v>
      </c>
      <c r="C77" s="22"/>
      <c r="D77" s="22"/>
      <c r="E77" s="22">
        <v>378176.62</v>
      </c>
      <c r="F77" s="22">
        <v>413834.522</v>
      </c>
      <c r="G77" s="63">
        <v>792011.14199999999</v>
      </c>
      <c r="H77" s="63"/>
      <c r="I77" s="63"/>
      <c r="J77" s="63">
        <v>584.54719489247304</v>
      </c>
      <c r="K77" s="63">
        <v>639.66357567204295</v>
      </c>
      <c r="L77" s="63">
        <v>1224.210770564516</v>
      </c>
    </row>
    <row r="78" spans="1:13">
      <c r="A78" s="37">
        <v>24</v>
      </c>
      <c r="B78" s="30" t="s">
        <v>32</v>
      </c>
      <c r="C78" s="31">
        <v>0</v>
      </c>
      <c r="D78" s="31">
        <v>0</v>
      </c>
      <c r="E78" s="31">
        <v>187173</v>
      </c>
      <c r="F78" s="31">
        <v>215700</v>
      </c>
      <c r="G78" s="31">
        <v>402873</v>
      </c>
      <c r="H78" s="32" t="s">
        <v>203</v>
      </c>
      <c r="I78" s="32" t="s">
        <v>203</v>
      </c>
      <c r="J78" s="32">
        <v>289.31310483870965</v>
      </c>
      <c r="K78" s="32">
        <v>333.4072580645161</v>
      </c>
      <c r="L78" s="32">
        <v>622.7203629032258</v>
      </c>
    </row>
    <row r="79" spans="1:13">
      <c r="A79" s="45"/>
      <c r="B79" s="45" t="s">
        <v>118</v>
      </c>
      <c r="C79" s="22"/>
      <c r="D79" s="22"/>
      <c r="E79" s="22">
        <v>187173</v>
      </c>
      <c r="F79" s="22">
        <v>215700</v>
      </c>
      <c r="G79" s="22">
        <v>402873</v>
      </c>
      <c r="H79" s="63"/>
      <c r="I79" s="63"/>
      <c r="J79" s="63">
        <v>289.31310483870965</v>
      </c>
      <c r="K79" s="63">
        <v>333.4072580645161</v>
      </c>
      <c r="L79" s="63">
        <v>622.7203629032258</v>
      </c>
    </row>
    <row r="80" spans="1:13">
      <c r="A80" s="37">
        <v>25</v>
      </c>
      <c r="B80" s="30" t="s">
        <v>33</v>
      </c>
      <c r="C80" s="31">
        <v>319112</v>
      </c>
      <c r="D80" s="31">
        <v>0</v>
      </c>
      <c r="E80" s="31">
        <v>1807003</v>
      </c>
      <c r="F80" s="31">
        <v>748047</v>
      </c>
      <c r="G80" s="31">
        <v>2874162</v>
      </c>
      <c r="H80" s="32">
        <v>493.2510752688172</v>
      </c>
      <c r="I80" s="32" t="s">
        <v>203</v>
      </c>
      <c r="J80" s="32">
        <v>2793.0825940860213</v>
      </c>
      <c r="K80" s="32">
        <v>1156.2554435483871</v>
      </c>
      <c r="L80" s="32">
        <v>4442.5891129032261</v>
      </c>
    </row>
    <row r="81" spans="1:12">
      <c r="A81" s="45"/>
      <c r="B81" s="45" t="s">
        <v>119</v>
      </c>
      <c r="C81" s="22">
        <v>319112</v>
      </c>
      <c r="D81" s="22"/>
      <c r="E81" s="22">
        <v>330682</v>
      </c>
      <c r="F81" s="22">
        <v>383000</v>
      </c>
      <c r="G81" s="63">
        <v>1032794</v>
      </c>
      <c r="H81" s="63">
        <v>493.2510752688172</v>
      </c>
      <c r="I81" s="63"/>
      <c r="J81" s="63">
        <v>511.13481182795692</v>
      </c>
      <c r="K81" s="63">
        <v>592.00268817204289</v>
      </c>
      <c r="L81" s="63">
        <v>1596.388575268817</v>
      </c>
    </row>
    <row r="82" spans="1:12">
      <c r="A82" s="45"/>
      <c r="B82" s="45" t="s">
        <v>120</v>
      </c>
      <c r="C82" s="22"/>
      <c r="D82" s="22"/>
      <c r="E82" s="22">
        <v>1055289</v>
      </c>
      <c r="F82" s="22">
        <v>365047</v>
      </c>
      <c r="G82" s="63">
        <v>1420336</v>
      </c>
      <c r="H82" s="63"/>
      <c r="I82" s="63"/>
      <c r="J82" s="63">
        <v>1631.159072580645</v>
      </c>
      <c r="K82" s="63">
        <v>564.252755376344</v>
      </c>
      <c r="L82" s="63">
        <v>2195.4118279569889</v>
      </c>
    </row>
    <row r="83" spans="1:12">
      <c r="A83" s="45"/>
      <c r="B83" s="45" t="s">
        <v>122</v>
      </c>
      <c r="C83" s="22"/>
      <c r="D83" s="22"/>
      <c r="E83" s="22">
        <v>21684</v>
      </c>
      <c r="F83" s="22"/>
      <c r="G83" s="63">
        <v>21684</v>
      </c>
      <c r="H83" s="63"/>
      <c r="I83" s="63"/>
      <c r="J83" s="63">
        <v>33.516935483870967</v>
      </c>
      <c r="K83" s="63"/>
      <c r="L83" s="63">
        <v>33.516935483870967</v>
      </c>
    </row>
    <row r="84" spans="1:12">
      <c r="A84" s="45"/>
      <c r="B84" s="45" t="s">
        <v>121</v>
      </c>
      <c r="C84" s="22"/>
      <c r="D84" s="22"/>
      <c r="E84" s="22">
        <v>390313</v>
      </c>
      <c r="F84" s="22"/>
      <c r="G84" s="63">
        <v>390313</v>
      </c>
      <c r="H84" s="63"/>
      <c r="I84" s="63"/>
      <c r="J84" s="63">
        <v>603.30638440860207</v>
      </c>
      <c r="K84" s="63"/>
      <c r="L84" s="63">
        <v>603.30638440860207</v>
      </c>
    </row>
    <row r="85" spans="1:12">
      <c r="A85" s="45"/>
      <c r="B85" s="45" t="s">
        <v>123</v>
      </c>
      <c r="C85" s="22"/>
      <c r="D85" s="22"/>
      <c r="E85" s="22">
        <v>9035</v>
      </c>
      <c r="F85" s="22"/>
      <c r="G85" s="63">
        <v>9035</v>
      </c>
      <c r="H85" s="63"/>
      <c r="I85" s="63"/>
      <c r="J85" s="63">
        <v>13.965389784946236</v>
      </c>
      <c r="K85" s="63"/>
      <c r="L85" s="63">
        <v>13.965389784946236</v>
      </c>
    </row>
    <row r="86" spans="1:12">
      <c r="A86" s="37">
        <v>26</v>
      </c>
      <c r="B86" s="30" t="s">
        <v>34</v>
      </c>
      <c r="C86" s="31">
        <v>0</v>
      </c>
      <c r="D86" s="31">
        <v>0</v>
      </c>
      <c r="E86" s="31">
        <v>1338934</v>
      </c>
      <c r="F86" s="31">
        <v>699653</v>
      </c>
      <c r="G86" s="31">
        <v>2038587</v>
      </c>
      <c r="H86" s="32" t="s">
        <v>203</v>
      </c>
      <c r="I86" s="32" t="s">
        <v>203</v>
      </c>
      <c r="J86" s="32">
        <v>2069.5888440860213</v>
      </c>
      <c r="K86" s="32">
        <v>1081.4528897849461</v>
      </c>
      <c r="L86" s="32">
        <v>3151.0417338709676</v>
      </c>
    </row>
    <row r="87" spans="1:12">
      <c r="A87" s="45"/>
      <c r="B87" s="45" t="s">
        <v>124</v>
      </c>
      <c r="C87" s="22"/>
      <c r="D87" s="22"/>
      <c r="E87" s="22">
        <v>672412</v>
      </c>
      <c r="F87" s="22">
        <v>454914</v>
      </c>
      <c r="G87" s="63">
        <v>1127326</v>
      </c>
      <c r="H87" s="63"/>
      <c r="I87" s="63"/>
      <c r="J87" s="63">
        <v>1039.3465053763439</v>
      </c>
      <c r="K87" s="63">
        <v>703.16008064516132</v>
      </c>
      <c r="L87" s="63">
        <v>1742.5065860215052</v>
      </c>
    </row>
    <row r="88" spans="1:12">
      <c r="A88" s="45"/>
      <c r="B88" s="45" t="s">
        <v>127</v>
      </c>
      <c r="C88" s="22"/>
      <c r="D88" s="22"/>
      <c r="E88" s="22">
        <v>458585</v>
      </c>
      <c r="F88" s="22">
        <v>190306</v>
      </c>
      <c r="G88" s="63">
        <v>648891</v>
      </c>
      <c r="H88" s="63"/>
      <c r="I88" s="63"/>
      <c r="J88" s="63">
        <v>708.83434139784936</v>
      </c>
      <c r="K88" s="63">
        <v>294.15577956989245</v>
      </c>
      <c r="L88" s="63">
        <v>1002.9901209677419</v>
      </c>
    </row>
    <row r="89" spans="1:12">
      <c r="A89" s="45"/>
      <c r="B89" s="45" t="s">
        <v>125</v>
      </c>
      <c r="C89" s="22"/>
      <c r="D89" s="22"/>
      <c r="E89" s="22">
        <v>140320</v>
      </c>
      <c r="F89" s="22">
        <v>1959</v>
      </c>
      <c r="G89" s="63">
        <v>142279</v>
      </c>
      <c r="H89" s="63"/>
      <c r="I89" s="63"/>
      <c r="J89" s="63">
        <v>216.89247311827955</v>
      </c>
      <c r="K89" s="63">
        <v>3.0280241935483869</v>
      </c>
      <c r="L89" s="63">
        <v>219.92049731182794</v>
      </c>
    </row>
    <row r="90" spans="1:12">
      <c r="A90" s="45"/>
      <c r="B90" s="45" t="s">
        <v>126</v>
      </c>
      <c r="C90" s="22"/>
      <c r="D90" s="22"/>
      <c r="E90" s="22">
        <v>11649</v>
      </c>
      <c r="F90" s="22"/>
      <c r="G90" s="63">
        <v>11649</v>
      </c>
      <c r="H90" s="63"/>
      <c r="I90" s="63"/>
      <c r="J90" s="63">
        <v>18.005846774193547</v>
      </c>
      <c r="K90" s="63"/>
      <c r="L90" s="63">
        <v>18.005846774193547</v>
      </c>
    </row>
    <row r="91" spans="1:12">
      <c r="A91" s="45"/>
      <c r="B91" s="45" t="s">
        <v>128</v>
      </c>
      <c r="C91" s="22"/>
      <c r="D91" s="22"/>
      <c r="E91" s="22">
        <v>20620</v>
      </c>
      <c r="F91" s="22">
        <v>28476</v>
      </c>
      <c r="G91" s="63">
        <v>49096</v>
      </c>
      <c r="H91" s="63"/>
      <c r="I91" s="63"/>
      <c r="J91" s="63">
        <v>31.872311827956988</v>
      </c>
      <c r="K91" s="63">
        <v>44.015322580645154</v>
      </c>
      <c r="L91" s="63">
        <v>75.887634408602139</v>
      </c>
    </row>
    <row r="92" spans="1:12">
      <c r="A92" s="45"/>
      <c r="B92" s="45" t="s">
        <v>129</v>
      </c>
      <c r="C92" s="22"/>
      <c r="D92" s="22"/>
      <c r="E92" s="22">
        <v>35348</v>
      </c>
      <c r="F92" s="22">
        <v>23998</v>
      </c>
      <c r="G92" s="63">
        <v>59346</v>
      </c>
      <c r="H92" s="63"/>
      <c r="I92" s="63"/>
      <c r="J92" s="63">
        <v>54.637365591397845</v>
      </c>
      <c r="K92" s="63">
        <v>37.093682795698925</v>
      </c>
      <c r="L92" s="63">
        <v>91.731048387096763</v>
      </c>
    </row>
    <row r="93" spans="1:12">
      <c r="A93" s="37">
        <v>27</v>
      </c>
      <c r="B93" s="30" t="s">
        <v>35</v>
      </c>
      <c r="C93" s="31">
        <v>478556</v>
      </c>
      <c r="D93" s="31">
        <v>0</v>
      </c>
      <c r="E93" s="31">
        <v>434892</v>
      </c>
      <c r="F93" s="31">
        <v>465111</v>
      </c>
      <c r="G93" s="31">
        <v>1378559</v>
      </c>
      <c r="H93" s="32">
        <v>739.70349462365584</v>
      </c>
      <c r="I93" s="32" t="s">
        <v>203</v>
      </c>
      <c r="J93" s="32">
        <v>672.21209677419347</v>
      </c>
      <c r="K93" s="32">
        <v>718.92157258064503</v>
      </c>
      <c r="L93" s="32">
        <v>2130.8371639784946</v>
      </c>
    </row>
    <row r="94" spans="1:12">
      <c r="A94" s="45"/>
      <c r="B94" s="45" t="s">
        <v>130</v>
      </c>
      <c r="C94" s="22">
        <v>478556</v>
      </c>
      <c r="D94" s="22">
        <v>0</v>
      </c>
      <c r="E94" s="22">
        <v>434892</v>
      </c>
      <c r="F94" s="22">
        <v>465111</v>
      </c>
      <c r="G94" s="63">
        <v>1378559</v>
      </c>
      <c r="H94" s="63">
        <v>739.70349462365584</v>
      </c>
      <c r="I94" s="63"/>
      <c r="J94" s="63">
        <v>672.21209677419347</v>
      </c>
      <c r="K94" s="63">
        <v>718.92157258064503</v>
      </c>
      <c r="L94" s="63">
        <v>2130.8371639784946</v>
      </c>
    </row>
    <row r="95" spans="1:12">
      <c r="A95" s="37">
        <v>28</v>
      </c>
      <c r="B95" s="30" t="s">
        <v>36</v>
      </c>
      <c r="C95" s="31">
        <v>134486</v>
      </c>
      <c r="D95" s="31">
        <v>0</v>
      </c>
      <c r="E95" s="31">
        <v>1243811</v>
      </c>
      <c r="F95" s="31">
        <v>510489</v>
      </c>
      <c r="G95" s="31">
        <v>1888786</v>
      </c>
      <c r="H95" s="32">
        <v>207.87486559139782</v>
      </c>
      <c r="I95" s="32" t="s">
        <v>203</v>
      </c>
      <c r="J95" s="32">
        <v>1922.5573252688171</v>
      </c>
      <c r="K95" s="32">
        <v>789.06229838709669</v>
      </c>
      <c r="L95" s="32">
        <v>2919.4944892473118</v>
      </c>
    </row>
    <row r="96" spans="1:12">
      <c r="A96" s="45"/>
      <c r="B96" s="45" t="s">
        <v>131</v>
      </c>
      <c r="C96" s="22">
        <v>134486</v>
      </c>
      <c r="D96" s="22"/>
      <c r="E96" s="22">
        <v>1165451</v>
      </c>
      <c r="F96" s="22">
        <v>510489</v>
      </c>
      <c r="G96" s="63">
        <v>1810426</v>
      </c>
      <c r="H96" s="63">
        <v>207.87486559139782</v>
      </c>
      <c r="I96" s="63"/>
      <c r="J96" s="63">
        <v>1801.4363575268815</v>
      </c>
      <c r="K96" s="63">
        <v>789.06229838709669</v>
      </c>
      <c r="L96" s="63">
        <v>2798.3735215053757</v>
      </c>
    </row>
    <row r="97" spans="1:12">
      <c r="A97" s="45"/>
      <c r="B97" s="45" t="s">
        <v>97</v>
      </c>
      <c r="C97" s="22"/>
      <c r="D97" s="22"/>
      <c r="E97" s="22">
        <v>78360</v>
      </c>
      <c r="F97" s="22"/>
      <c r="G97" s="63">
        <v>78360</v>
      </c>
      <c r="H97" s="63"/>
      <c r="I97" s="63"/>
      <c r="J97" s="63">
        <v>121.12096774193547</v>
      </c>
      <c r="K97" s="63"/>
      <c r="L97" s="63">
        <v>121.12096774193547</v>
      </c>
    </row>
    <row r="98" spans="1:12">
      <c r="A98" s="37">
        <v>29</v>
      </c>
      <c r="B98" s="30" t="s">
        <v>37</v>
      </c>
      <c r="C98" s="31">
        <v>0</v>
      </c>
      <c r="D98" s="31">
        <v>0</v>
      </c>
      <c r="E98" s="31">
        <v>2828922</v>
      </c>
      <c r="F98" s="31">
        <v>1389998</v>
      </c>
      <c r="G98" s="31">
        <v>4218920</v>
      </c>
      <c r="H98" s="32" t="s">
        <v>203</v>
      </c>
      <c r="I98" s="32" t="s">
        <v>203</v>
      </c>
      <c r="J98" s="32">
        <v>4372.6616935483871</v>
      </c>
      <c r="K98" s="32">
        <v>2148.5184139784942</v>
      </c>
      <c r="L98" s="32">
        <v>6521.1801075268813</v>
      </c>
    </row>
    <row r="99" spans="1:12">
      <c r="A99" s="45"/>
      <c r="B99" s="45" t="s">
        <v>132</v>
      </c>
      <c r="C99" s="22">
        <v>0</v>
      </c>
      <c r="D99" s="22">
        <v>0</v>
      </c>
      <c r="E99" s="22">
        <v>2828922</v>
      </c>
      <c r="F99" s="22">
        <v>1389998</v>
      </c>
      <c r="G99" s="22">
        <v>4218920</v>
      </c>
      <c r="H99" s="63"/>
      <c r="I99" s="63"/>
      <c r="J99" s="63">
        <v>4372.6616935483871</v>
      </c>
      <c r="K99" s="63">
        <v>2148.5184139784942</v>
      </c>
      <c r="L99" s="63">
        <v>6521.1801075268813</v>
      </c>
    </row>
    <row r="100" spans="1:12">
      <c r="A100" s="37">
        <v>30</v>
      </c>
      <c r="B100" s="30" t="s">
        <v>38</v>
      </c>
      <c r="C100" s="31">
        <v>0</v>
      </c>
      <c r="D100" s="31">
        <v>0</v>
      </c>
      <c r="E100" s="31">
        <v>604833</v>
      </c>
      <c r="F100" s="46">
        <v>481724</v>
      </c>
      <c r="G100" s="31">
        <v>1086557</v>
      </c>
      <c r="H100" s="32" t="s">
        <v>203</v>
      </c>
      <c r="I100" s="32" t="s">
        <v>203</v>
      </c>
      <c r="J100" s="32">
        <v>934.88971774193544</v>
      </c>
      <c r="K100" s="32">
        <v>744.60026881720421</v>
      </c>
      <c r="L100" s="32">
        <v>1679.4899865591397</v>
      </c>
    </row>
    <row r="101" spans="1:12">
      <c r="A101" s="45"/>
      <c r="B101" s="45" t="s">
        <v>133</v>
      </c>
      <c r="C101" s="22"/>
      <c r="D101" s="22"/>
      <c r="E101" s="22">
        <v>604833</v>
      </c>
      <c r="F101" s="22">
        <v>481724</v>
      </c>
      <c r="G101" s="63">
        <v>1086557</v>
      </c>
      <c r="H101" s="63"/>
      <c r="I101" s="63"/>
      <c r="J101" s="63">
        <v>934.88971774193544</v>
      </c>
      <c r="K101" s="63">
        <v>744.60026881720421</v>
      </c>
      <c r="L101" s="63">
        <v>1679.4899865591397</v>
      </c>
    </row>
    <row r="102" spans="1:12">
      <c r="A102" s="36">
        <v>31</v>
      </c>
      <c r="B102" s="24" t="s">
        <v>39</v>
      </c>
      <c r="C102" s="25">
        <v>484143</v>
      </c>
      <c r="D102" s="25">
        <v>103732</v>
      </c>
      <c r="E102" s="25">
        <v>3615562</v>
      </c>
      <c r="F102" s="25">
        <v>1395286</v>
      </c>
      <c r="G102" s="25">
        <v>5598723</v>
      </c>
      <c r="H102" s="26">
        <v>748.33931451612898</v>
      </c>
      <c r="I102" s="26">
        <v>160.33844086021506</v>
      </c>
      <c r="J102" s="26">
        <v>5588.5702956989235</v>
      </c>
      <c r="K102" s="26">
        <v>2156.6920698924732</v>
      </c>
      <c r="L102" s="26">
        <v>8653.9401209677417</v>
      </c>
    </row>
    <row r="103" spans="1:12">
      <c r="A103" s="45"/>
      <c r="B103" s="45" t="s">
        <v>134</v>
      </c>
      <c r="C103" s="22">
        <v>484143</v>
      </c>
      <c r="D103" s="22">
        <v>103732</v>
      </c>
      <c r="E103" s="22">
        <v>3615562</v>
      </c>
      <c r="F103" s="22">
        <v>1395286</v>
      </c>
      <c r="G103" s="63">
        <v>5598723</v>
      </c>
      <c r="H103" s="63">
        <v>748.33931451612898</v>
      </c>
      <c r="I103" s="63"/>
      <c r="J103" s="63">
        <v>5588.5702956989235</v>
      </c>
      <c r="K103" s="63">
        <v>2156.6920698924732</v>
      </c>
      <c r="L103" s="63">
        <v>8493.6016801075257</v>
      </c>
    </row>
    <row r="104" spans="1:12">
      <c r="A104" s="37">
        <v>32</v>
      </c>
      <c r="B104" s="30" t="s">
        <v>40</v>
      </c>
      <c r="C104" s="31">
        <v>0</v>
      </c>
      <c r="D104" s="31">
        <v>0</v>
      </c>
      <c r="E104" s="31">
        <v>335860</v>
      </c>
      <c r="F104" s="47">
        <v>38224</v>
      </c>
      <c r="G104" s="31">
        <v>374084</v>
      </c>
      <c r="H104" s="32" t="s">
        <v>203</v>
      </c>
      <c r="I104" s="32" t="s">
        <v>203</v>
      </c>
      <c r="J104" s="32">
        <v>519.13844086021504</v>
      </c>
      <c r="K104" s="32">
        <v>59.082795698924727</v>
      </c>
      <c r="L104" s="32">
        <v>578.22123655913981</v>
      </c>
    </row>
    <row r="105" spans="1:12" ht="30">
      <c r="A105" s="45"/>
      <c r="B105" s="48" t="s">
        <v>135</v>
      </c>
      <c r="C105" s="22"/>
      <c r="D105" s="22"/>
      <c r="E105" s="22">
        <v>355407</v>
      </c>
      <c r="F105" s="22">
        <v>38209</v>
      </c>
      <c r="G105" s="63">
        <v>393616</v>
      </c>
      <c r="H105" s="63"/>
      <c r="I105" s="63"/>
      <c r="J105" s="63">
        <v>549.35221774193542</v>
      </c>
      <c r="K105" s="63">
        <v>59.059610215053759</v>
      </c>
      <c r="L105" s="63">
        <v>608.41182795698921</v>
      </c>
    </row>
    <row r="106" spans="1:12">
      <c r="A106" s="36">
        <v>33</v>
      </c>
      <c r="B106" s="24" t="s">
        <v>41</v>
      </c>
      <c r="C106" s="25">
        <v>164565</v>
      </c>
      <c r="D106" s="25">
        <v>0</v>
      </c>
      <c r="E106" s="25">
        <v>77222</v>
      </c>
      <c r="F106" s="25">
        <v>82026.285529801069</v>
      </c>
      <c r="G106" s="25">
        <v>323813.28552980104</v>
      </c>
      <c r="H106" s="26">
        <v>254.36794354838707</v>
      </c>
      <c r="I106" s="26" t="s">
        <v>203</v>
      </c>
      <c r="J106" s="26">
        <v>119.3619623655914</v>
      </c>
      <c r="K106" s="26">
        <v>126.78794134310648</v>
      </c>
      <c r="L106" s="26">
        <v>500.51784725708495</v>
      </c>
    </row>
    <row r="107" spans="1:12">
      <c r="A107" s="45"/>
      <c r="B107" s="45" t="s">
        <v>136</v>
      </c>
      <c r="C107" s="22">
        <v>164565</v>
      </c>
      <c r="D107" s="22">
        <v>0</v>
      </c>
      <c r="E107" s="22">
        <v>77222</v>
      </c>
      <c r="F107" s="22">
        <v>82026.285529801069</v>
      </c>
      <c r="G107" s="63">
        <v>323813.28552980104</v>
      </c>
      <c r="H107" s="63">
        <v>254.36794354838707</v>
      </c>
      <c r="I107" s="63"/>
      <c r="J107" s="63">
        <v>119.3619623655914</v>
      </c>
      <c r="K107" s="63">
        <v>126.78794134310648</v>
      </c>
      <c r="L107" s="63">
        <v>500.51784725708495</v>
      </c>
    </row>
    <row r="108" spans="1:12">
      <c r="A108" s="37">
        <v>34</v>
      </c>
      <c r="B108" s="30" t="s">
        <v>42</v>
      </c>
      <c r="C108" s="31">
        <v>0</v>
      </c>
      <c r="D108" s="31">
        <v>0</v>
      </c>
      <c r="E108" s="31">
        <v>234569.55900000007</v>
      </c>
      <c r="F108" s="31">
        <v>34702.582000000133</v>
      </c>
      <c r="G108" s="31">
        <v>269272.14100000018</v>
      </c>
      <c r="H108" s="32" t="s">
        <v>203</v>
      </c>
      <c r="I108" s="32" t="s">
        <v>203</v>
      </c>
      <c r="J108" s="32">
        <v>362.57391512096785</v>
      </c>
      <c r="K108" s="32">
        <v>53.639743682795903</v>
      </c>
      <c r="L108" s="32">
        <v>416.21365880376374</v>
      </c>
    </row>
    <row r="109" spans="1:12" ht="30">
      <c r="A109" s="45"/>
      <c r="B109" s="48" t="s">
        <v>138</v>
      </c>
      <c r="C109" s="22"/>
      <c r="D109" s="22"/>
      <c r="E109" s="22">
        <v>56296.694160000014</v>
      </c>
      <c r="F109" s="22">
        <v>2116.857502000008</v>
      </c>
      <c r="G109" s="63">
        <v>58413.55166200002</v>
      </c>
      <c r="H109" s="63"/>
      <c r="I109" s="63"/>
      <c r="J109" s="63">
        <v>87.017739629032278</v>
      </c>
      <c r="K109" s="63">
        <v>3.2720243646505498</v>
      </c>
      <c r="L109" s="63">
        <v>90.289763993682826</v>
      </c>
    </row>
    <row r="110" spans="1:12" ht="30" customHeight="1">
      <c r="A110" s="45"/>
      <c r="B110" s="45" t="s">
        <v>137</v>
      </c>
      <c r="C110" s="22"/>
      <c r="D110" s="22"/>
      <c r="E110" s="22">
        <v>178272.86484000005</v>
      </c>
      <c r="F110" s="22">
        <v>32585.724498000127</v>
      </c>
      <c r="G110" s="63">
        <v>210858.58933800017</v>
      </c>
      <c r="H110" s="63"/>
      <c r="I110" s="63"/>
      <c r="J110" s="63">
        <v>275.55617549193556</v>
      </c>
      <c r="K110" s="63">
        <v>50.367719318145355</v>
      </c>
      <c r="L110" s="63">
        <v>325.92389481008092</v>
      </c>
    </row>
    <row r="111" spans="1:12">
      <c r="A111" s="37">
        <v>35</v>
      </c>
      <c r="B111" s="30" t="s">
        <v>43</v>
      </c>
      <c r="C111" s="31">
        <v>0</v>
      </c>
      <c r="D111" s="31">
        <v>189100</v>
      </c>
      <c r="E111" s="31">
        <v>846153</v>
      </c>
      <c r="F111" s="31">
        <v>855861</v>
      </c>
      <c r="G111" s="31">
        <v>1891114</v>
      </c>
      <c r="H111" s="32" t="s">
        <v>203</v>
      </c>
      <c r="I111" s="32">
        <v>292.29166666666663</v>
      </c>
      <c r="J111" s="32">
        <v>1307.8977822580646</v>
      </c>
      <c r="K111" s="32">
        <v>1322.9034274193548</v>
      </c>
      <c r="L111" s="32">
        <v>2923.0928763440861</v>
      </c>
    </row>
    <row r="112" spans="1:12">
      <c r="A112" s="45"/>
      <c r="B112" s="45" t="s">
        <v>139</v>
      </c>
      <c r="C112" s="22"/>
      <c r="D112" s="22">
        <v>189100</v>
      </c>
      <c r="E112" s="22">
        <v>846153</v>
      </c>
      <c r="F112" s="22">
        <v>855861</v>
      </c>
      <c r="G112" s="63">
        <v>1891114</v>
      </c>
      <c r="H112" s="63"/>
      <c r="I112" s="63">
        <v>292.29166666666663</v>
      </c>
      <c r="J112" s="63">
        <v>1307.8977822580646</v>
      </c>
      <c r="K112" s="63">
        <v>1322.9034274193548</v>
      </c>
      <c r="L112" s="63">
        <v>2923.0928763440861</v>
      </c>
    </row>
    <row r="113" spans="1:12">
      <c r="A113" s="37">
        <v>36</v>
      </c>
      <c r="B113" s="30" t="s">
        <v>44</v>
      </c>
      <c r="C113" s="31">
        <v>0</v>
      </c>
      <c r="D113" s="31">
        <v>0</v>
      </c>
      <c r="E113" s="31">
        <v>387622</v>
      </c>
      <c r="F113" s="31">
        <v>352512</v>
      </c>
      <c r="G113" s="31">
        <v>740134</v>
      </c>
      <c r="H113" s="32" t="s">
        <v>203</v>
      </c>
      <c r="I113" s="32" t="s">
        <v>203</v>
      </c>
      <c r="J113" s="32">
        <v>599.14690860215046</v>
      </c>
      <c r="K113" s="32">
        <v>544.87741935483871</v>
      </c>
      <c r="L113" s="32">
        <v>1144.0243279569891</v>
      </c>
    </row>
    <row r="114" spans="1:12">
      <c r="A114" s="45"/>
      <c r="B114" s="45" t="s">
        <v>140</v>
      </c>
      <c r="C114" s="22"/>
      <c r="D114" s="22"/>
      <c r="E114" s="22">
        <v>387622</v>
      </c>
      <c r="F114" s="22">
        <v>352512</v>
      </c>
      <c r="G114" s="63">
        <v>740134</v>
      </c>
      <c r="H114" s="63"/>
      <c r="I114" s="63"/>
      <c r="J114" s="63">
        <v>599.14690860215046</v>
      </c>
      <c r="K114" s="63">
        <v>544.87741935483871</v>
      </c>
      <c r="L114" s="63">
        <v>1144.0243279569891</v>
      </c>
    </row>
    <row r="115" spans="1:12">
      <c r="A115" s="37">
        <v>37</v>
      </c>
      <c r="B115" s="30" t="s">
        <v>45</v>
      </c>
      <c r="C115" s="31">
        <v>146774</v>
      </c>
      <c r="D115" s="31"/>
      <c r="E115" s="31">
        <v>1017204</v>
      </c>
      <c r="F115" s="31">
        <v>214400</v>
      </c>
      <c r="G115" s="31">
        <v>1378378</v>
      </c>
      <c r="H115" s="32">
        <v>226.8684139784946</v>
      </c>
      <c r="I115" s="32" t="s">
        <v>203</v>
      </c>
      <c r="J115" s="32">
        <v>1572.2911290322579</v>
      </c>
      <c r="K115" s="32">
        <v>331.39784946236557</v>
      </c>
      <c r="L115" s="32">
        <v>2130.5573924731179</v>
      </c>
    </row>
    <row r="116" spans="1:12">
      <c r="A116" s="45"/>
      <c r="B116" s="45" t="s">
        <v>146</v>
      </c>
      <c r="C116" s="22">
        <v>146774</v>
      </c>
      <c r="D116" s="22"/>
      <c r="E116" s="22">
        <v>298956</v>
      </c>
      <c r="F116" s="22">
        <v>55744</v>
      </c>
      <c r="G116" s="63">
        <v>501474</v>
      </c>
      <c r="H116" s="63">
        <v>226.8684139784946</v>
      </c>
      <c r="I116" s="63"/>
      <c r="J116" s="63">
        <v>462.09596774193545</v>
      </c>
      <c r="K116" s="63">
        <v>86.163440860215047</v>
      </c>
      <c r="L116" s="63">
        <v>775.1278225806451</v>
      </c>
    </row>
    <row r="117" spans="1:12">
      <c r="A117" s="45"/>
      <c r="B117" s="45" t="s">
        <v>141</v>
      </c>
      <c r="C117" s="22"/>
      <c r="D117" s="22"/>
      <c r="E117" s="22">
        <v>97448</v>
      </c>
      <c r="F117" s="22"/>
      <c r="G117" s="63">
        <v>97448</v>
      </c>
      <c r="H117" s="63"/>
      <c r="I117" s="63"/>
      <c r="J117" s="63">
        <v>150.62526881720427</v>
      </c>
      <c r="K117" s="63"/>
      <c r="L117" s="63">
        <v>150.62526881720427</v>
      </c>
    </row>
    <row r="118" spans="1:12">
      <c r="A118" s="45"/>
      <c r="B118" s="45" t="s">
        <v>142</v>
      </c>
      <c r="C118" s="22"/>
      <c r="D118" s="22"/>
      <c r="E118" s="22">
        <v>14648</v>
      </c>
      <c r="F118" s="22"/>
      <c r="G118" s="63">
        <v>14648</v>
      </c>
      <c r="H118" s="63"/>
      <c r="I118" s="63"/>
      <c r="J118" s="63">
        <v>22.641397849462365</v>
      </c>
      <c r="K118" s="63"/>
      <c r="L118" s="63">
        <v>22.641397849462365</v>
      </c>
    </row>
    <row r="119" spans="1:12">
      <c r="A119" s="45"/>
      <c r="B119" s="45" t="s">
        <v>143</v>
      </c>
      <c r="C119" s="22"/>
      <c r="D119" s="22"/>
      <c r="E119" s="22">
        <v>36823</v>
      </c>
      <c r="F119" s="22">
        <v>17602</v>
      </c>
      <c r="G119" s="63">
        <v>54425</v>
      </c>
      <c r="H119" s="63"/>
      <c r="I119" s="63"/>
      <c r="J119" s="63">
        <v>56.917271505376341</v>
      </c>
      <c r="K119" s="63">
        <v>27.207392473118279</v>
      </c>
      <c r="L119" s="63">
        <v>84.124663978494624</v>
      </c>
    </row>
    <row r="120" spans="1:12">
      <c r="A120" s="45"/>
      <c r="B120" s="45" t="s">
        <v>144</v>
      </c>
      <c r="C120" s="22"/>
      <c r="D120" s="22"/>
      <c r="E120" s="22">
        <v>31126</v>
      </c>
      <c r="F120" s="22">
        <v>26800</v>
      </c>
      <c r="G120" s="63">
        <v>57926</v>
      </c>
      <c r="H120" s="63"/>
      <c r="I120" s="63"/>
      <c r="J120" s="63">
        <v>48.111424731182794</v>
      </c>
      <c r="K120" s="63">
        <v>41.424731182795696</v>
      </c>
      <c r="L120" s="63">
        <v>89.53615591397849</v>
      </c>
    </row>
    <row r="121" spans="1:12">
      <c r="A121" s="45"/>
      <c r="B121" s="45" t="s">
        <v>145</v>
      </c>
      <c r="C121" s="22"/>
      <c r="D121" s="22"/>
      <c r="E121" s="22">
        <v>60117</v>
      </c>
      <c r="F121" s="22">
        <v>69573</v>
      </c>
      <c r="G121" s="63">
        <v>129690</v>
      </c>
      <c r="H121" s="63"/>
      <c r="I121" s="63"/>
      <c r="J121" s="63">
        <v>92.922782258064501</v>
      </c>
      <c r="K121" s="63">
        <v>107.53891129032257</v>
      </c>
      <c r="L121" s="63">
        <v>200.46169354838707</v>
      </c>
    </row>
    <row r="122" spans="1:12">
      <c r="A122" s="45"/>
      <c r="B122" s="45" t="s">
        <v>147</v>
      </c>
      <c r="C122" s="22"/>
      <c r="D122" s="22"/>
      <c r="E122" s="22">
        <v>478086</v>
      </c>
      <c r="F122" s="22">
        <v>44681</v>
      </c>
      <c r="G122" s="63">
        <v>522767</v>
      </c>
      <c r="H122" s="63"/>
      <c r="I122" s="63"/>
      <c r="J122" s="63">
        <v>738.97701612903222</v>
      </c>
      <c r="K122" s="63">
        <v>69.063373655913978</v>
      </c>
      <c r="L122" s="63">
        <v>808.04038978494623</v>
      </c>
    </row>
    <row r="123" spans="1:12">
      <c r="A123" s="37">
        <v>38</v>
      </c>
      <c r="B123" s="49" t="s">
        <v>46</v>
      </c>
      <c r="C123" s="50">
        <v>0</v>
      </c>
      <c r="D123" s="50">
        <v>0</v>
      </c>
      <c r="E123" s="50">
        <v>451892</v>
      </c>
      <c r="F123" s="50">
        <v>98875</v>
      </c>
      <c r="G123" s="31">
        <v>550767</v>
      </c>
      <c r="H123" s="51" t="s">
        <v>203</v>
      </c>
      <c r="I123" s="51" t="s">
        <v>203</v>
      </c>
      <c r="J123" s="32">
        <v>698.48897849462355</v>
      </c>
      <c r="K123" s="32">
        <v>152.83098118279571</v>
      </c>
      <c r="L123" s="32">
        <v>851.31995967741932</v>
      </c>
    </row>
    <row r="124" spans="1:12" ht="30">
      <c r="A124" s="45"/>
      <c r="B124" s="48" t="s">
        <v>148</v>
      </c>
      <c r="C124" s="22"/>
      <c r="D124" s="22"/>
      <c r="E124" s="22">
        <v>451892</v>
      </c>
      <c r="F124" s="22">
        <v>98875</v>
      </c>
      <c r="G124" s="63">
        <v>550767</v>
      </c>
      <c r="H124" s="63"/>
      <c r="I124" s="63"/>
      <c r="J124" s="63">
        <v>698.48897849462355</v>
      </c>
      <c r="K124" s="63">
        <v>152.83098118279571</v>
      </c>
      <c r="L124" s="63">
        <v>851.31995967741932</v>
      </c>
    </row>
    <row r="125" spans="1:12">
      <c r="A125" s="37">
        <v>39</v>
      </c>
      <c r="B125" s="30" t="s">
        <v>47</v>
      </c>
      <c r="C125" s="31">
        <v>113358</v>
      </c>
      <c r="D125" s="31">
        <v>0</v>
      </c>
      <c r="E125" s="31">
        <v>2760726</v>
      </c>
      <c r="F125" s="31">
        <v>1929980</v>
      </c>
      <c r="G125" s="31">
        <v>4804064</v>
      </c>
      <c r="H125" s="32">
        <v>175.21733870967742</v>
      </c>
      <c r="I125" s="32" t="s">
        <v>203</v>
      </c>
      <c r="J125" s="32">
        <v>4267.251209677419</v>
      </c>
      <c r="K125" s="32">
        <v>2983.1680107526877</v>
      </c>
      <c r="L125" s="32">
        <v>7425.6365591397844</v>
      </c>
    </row>
    <row r="126" spans="1:12">
      <c r="A126" s="45"/>
      <c r="B126" s="45" t="s">
        <v>149</v>
      </c>
      <c r="C126" s="22">
        <v>113358</v>
      </c>
      <c r="D126" s="22">
        <v>0</v>
      </c>
      <c r="E126" s="22">
        <v>2760726</v>
      </c>
      <c r="F126" s="22">
        <v>1929980</v>
      </c>
      <c r="G126" s="63">
        <v>4804064</v>
      </c>
      <c r="H126" s="63">
        <v>175.21733870967742</v>
      </c>
      <c r="I126" s="63"/>
      <c r="J126" s="63">
        <v>4267.251209677419</v>
      </c>
      <c r="K126" s="63">
        <v>2983.1680107526877</v>
      </c>
      <c r="L126" s="63">
        <v>7425.6365591397844</v>
      </c>
    </row>
    <row r="127" spans="1:12">
      <c r="A127" s="37">
        <v>40</v>
      </c>
      <c r="B127" s="30" t="s">
        <v>48</v>
      </c>
      <c r="C127" s="31">
        <v>704487</v>
      </c>
      <c r="D127" s="31">
        <v>0</v>
      </c>
      <c r="E127" s="31">
        <v>6923476</v>
      </c>
      <c r="F127" s="31">
        <v>1965321</v>
      </c>
      <c r="G127" s="31">
        <v>9593284</v>
      </c>
      <c r="H127" s="32">
        <v>1088.9247983870966</v>
      </c>
      <c r="I127" s="32" t="s">
        <v>203</v>
      </c>
      <c r="J127" s="32">
        <v>10701.609408602151</v>
      </c>
      <c r="K127" s="32">
        <v>3037.7945564516126</v>
      </c>
      <c r="L127" s="32">
        <v>14828.328763440861</v>
      </c>
    </row>
    <row r="128" spans="1:12">
      <c r="A128" s="45"/>
      <c r="B128" s="45" t="s">
        <v>150</v>
      </c>
      <c r="C128" s="22">
        <v>704487</v>
      </c>
      <c r="D128" s="22"/>
      <c r="E128" s="22">
        <v>2838625.1599999997</v>
      </c>
      <c r="F128" s="22">
        <v>648555.93000000005</v>
      </c>
      <c r="G128" s="63">
        <v>4191668.09</v>
      </c>
      <c r="H128" s="63">
        <v>1088.9247983870966</v>
      </c>
      <c r="I128" s="63"/>
      <c r="J128" s="63">
        <v>4387.6598575268808</v>
      </c>
      <c r="K128" s="63">
        <v>1002.4722036290323</v>
      </c>
      <c r="L128" s="63">
        <v>6479.0568595430095</v>
      </c>
    </row>
    <row r="129" spans="1:12">
      <c r="A129" s="45"/>
      <c r="B129" s="45" t="s">
        <v>151</v>
      </c>
      <c r="C129" s="22"/>
      <c r="D129" s="22"/>
      <c r="E129" s="22">
        <v>4084850.84</v>
      </c>
      <c r="F129" s="22">
        <v>1316765.07</v>
      </c>
      <c r="G129" s="63">
        <v>5401615.9100000001</v>
      </c>
      <c r="H129" s="63"/>
      <c r="I129" s="63"/>
      <c r="J129" s="63">
        <v>6313.9495510752686</v>
      </c>
      <c r="K129" s="63">
        <v>2035.3223528225806</v>
      </c>
      <c r="L129" s="63">
        <v>8349.2719038978485</v>
      </c>
    </row>
    <row r="130" spans="1:12">
      <c r="A130" s="37">
        <v>41</v>
      </c>
      <c r="B130" s="30" t="s">
        <v>49</v>
      </c>
      <c r="C130" s="31">
        <v>0</v>
      </c>
      <c r="D130" s="31">
        <v>0</v>
      </c>
      <c r="E130" s="31">
        <v>480919</v>
      </c>
      <c r="F130" s="31">
        <v>368870</v>
      </c>
      <c r="G130" s="31">
        <v>849789</v>
      </c>
      <c r="H130" s="32" t="s">
        <v>203</v>
      </c>
      <c r="I130" s="32" t="s">
        <v>203</v>
      </c>
      <c r="J130" s="32">
        <v>743.35598118279563</v>
      </c>
      <c r="K130" s="32">
        <v>570.16196236559142</v>
      </c>
      <c r="L130" s="32">
        <v>1313.5179435483869</v>
      </c>
    </row>
    <row r="131" spans="1:12">
      <c r="A131" s="45"/>
      <c r="B131" s="45" t="s">
        <v>152</v>
      </c>
      <c r="C131" s="22"/>
      <c r="D131" s="22"/>
      <c r="E131" s="22">
        <v>480919</v>
      </c>
      <c r="F131" s="22">
        <v>368870</v>
      </c>
      <c r="G131" s="63">
        <v>849789</v>
      </c>
      <c r="H131" s="63"/>
      <c r="I131" s="63"/>
      <c r="J131" s="63">
        <v>743.35598118279563</v>
      </c>
      <c r="K131" s="63">
        <v>570.16196236559142</v>
      </c>
      <c r="L131" s="63">
        <v>1313.5179435483869</v>
      </c>
    </row>
    <row r="132" spans="1:12">
      <c r="A132" s="37">
        <v>42</v>
      </c>
      <c r="B132" s="30" t="s">
        <v>50</v>
      </c>
      <c r="C132" s="52">
        <v>323500</v>
      </c>
      <c r="D132" s="31">
        <v>0</v>
      </c>
      <c r="E132" s="52">
        <v>2015896</v>
      </c>
      <c r="F132" s="52">
        <v>1813256</v>
      </c>
      <c r="G132" s="31">
        <v>4152652</v>
      </c>
      <c r="H132" s="32">
        <v>500.0336021505376</v>
      </c>
      <c r="I132" s="32" t="s">
        <v>203</v>
      </c>
      <c r="J132" s="32">
        <v>3115.9682795698923</v>
      </c>
      <c r="K132" s="32">
        <v>2802.7478494623651</v>
      </c>
      <c r="L132" s="32">
        <v>6418.7497311827956</v>
      </c>
    </row>
    <row r="133" spans="1:12">
      <c r="A133" s="45"/>
      <c r="B133" s="45" t="s">
        <v>153</v>
      </c>
      <c r="C133" s="22">
        <v>323500</v>
      </c>
      <c r="D133" s="22"/>
      <c r="E133" s="22">
        <v>180221</v>
      </c>
      <c r="F133" s="22">
        <v>307528</v>
      </c>
      <c r="G133" s="63">
        <v>811249</v>
      </c>
      <c r="H133" s="63">
        <v>500.0336021505376</v>
      </c>
      <c r="I133" s="63"/>
      <c r="J133" s="63">
        <v>278.56740591397846</v>
      </c>
      <c r="K133" s="63">
        <v>475.34569892473115</v>
      </c>
      <c r="L133" s="63">
        <v>1253.9467069892471</v>
      </c>
    </row>
    <row r="134" spans="1:12">
      <c r="A134" s="45"/>
      <c r="B134" s="45" t="s">
        <v>154</v>
      </c>
      <c r="C134" s="22"/>
      <c r="D134" s="22"/>
      <c r="E134" s="22">
        <v>867642</v>
      </c>
      <c r="F134" s="22">
        <v>862566</v>
      </c>
      <c r="G134" s="63">
        <v>1730208</v>
      </c>
      <c r="H134" s="63"/>
      <c r="I134" s="63"/>
      <c r="J134" s="63">
        <v>1341.113306451613</v>
      </c>
      <c r="K134" s="63">
        <v>1333.2673387096772</v>
      </c>
      <c r="L134" s="63">
        <v>2674.38064516129</v>
      </c>
    </row>
    <row r="135" spans="1:12">
      <c r="A135" s="45"/>
      <c r="B135" s="45" t="s">
        <v>155</v>
      </c>
      <c r="C135" s="22"/>
      <c r="D135" s="22"/>
      <c r="E135" s="22">
        <v>436441</v>
      </c>
      <c r="F135" s="22"/>
      <c r="G135" s="63">
        <v>436441</v>
      </c>
      <c r="H135" s="63"/>
      <c r="I135" s="63"/>
      <c r="J135" s="63">
        <v>674.60638440860214</v>
      </c>
      <c r="K135" s="63"/>
      <c r="L135" s="63">
        <v>674.60638440860214</v>
      </c>
    </row>
    <row r="136" spans="1:12">
      <c r="A136" s="45"/>
      <c r="B136" s="45" t="s">
        <v>199</v>
      </c>
      <c r="C136" s="22"/>
      <c r="D136" s="22"/>
      <c r="E136" s="22">
        <v>290894</v>
      </c>
      <c r="F136" s="22">
        <v>549235</v>
      </c>
      <c r="G136" s="63">
        <v>840129</v>
      </c>
      <c r="H136" s="63"/>
      <c r="I136" s="63"/>
      <c r="J136" s="63">
        <v>449.63454301075268</v>
      </c>
      <c r="K136" s="63">
        <v>848.95194892473114</v>
      </c>
      <c r="L136" s="63">
        <v>1298.5864919354838</v>
      </c>
    </row>
    <row r="137" spans="1:12">
      <c r="A137" s="45"/>
      <c r="B137" s="45" t="s">
        <v>200</v>
      </c>
      <c r="C137" s="22"/>
      <c r="D137" s="22"/>
      <c r="E137" s="22">
        <v>41931</v>
      </c>
      <c r="F137" s="22">
        <v>93927</v>
      </c>
      <c r="G137" s="63">
        <v>135858</v>
      </c>
      <c r="H137" s="63"/>
      <c r="I137" s="63"/>
      <c r="J137" s="63">
        <v>64.812701612903226</v>
      </c>
      <c r="K137" s="63">
        <v>145.18286290322581</v>
      </c>
      <c r="L137" s="63">
        <v>209.99556451612904</v>
      </c>
    </row>
    <row r="138" spans="1:12">
      <c r="A138" s="45"/>
      <c r="B138" s="45" t="s">
        <v>201</v>
      </c>
      <c r="C138" s="22"/>
      <c r="D138" s="22"/>
      <c r="E138" s="22">
        <v>198767</v>
      </c>
      <c r="F138" s="22"/>
      <c r="G138" s="63">
        <v>198767</v>
      </c>
      <c r="H138" s="63"/>
      <c r="I138" s="63"/>
      <c r="J138" s="63">
        <v>307.233938172043</v>
      </c>
      <c r="K138" s="63"/>
      <c r="L138" s="63">
        <v>307.233938172043</v>
      </c>
    </row>
    <row r="139" spans="1:12">
      <c r="A139" s="37">
        <v>43</v>
      </c>
      <c r="B139" s="30" t="s">
        <v>51</v>
      </c>
      <c r="C139" s="31">
        <v>1336932</v>
      </c>
      <c r="D139" s="31">
        <v>139564</v>
      </c>
      <c r="E139" s="52">
        <v>3492102</v>
      </c>
      <c r="F139" s="31">
        <v>964539</v>
      </c>
      <c r="G139" s="31">
        <v>5933137</v>
      </c>
      <c r="H139" s="32">
        <v>2066.4943548387096</v>
      </c>
      <c r="I139" s="32">
        <v>215.72392473118279</v>
      </c>
      <c r="J139" s="32">
        <v>5397.7383064516125</v>
      </c>
      <c r="K139" s="32">
        <v>1490.8868951612901</v>
      </c>
      <c r="L139" s="32">
        <v>9170.8434811827938</v>
      </c>
    </row>
    <row r="140" spans="1:12">
      <c r="A140" s="45"/>
      <c r="B140" s="45" t="s">
        <v>156</v>
      </c>
      <c r="C140" s="22">
        <v>1336932</v>
      </c>
      <c r="D140" s="22">
        <v>139564</v>
      </c>
      <c r="E140" s="22">
        <v>1887050</v>
      </c>
      <c r="F140" s="22">
        <v>725591</v>
      </c>
      <c r="G140" s="63">
        <v>4089137</v>
      </c>
      <c r="H140" s="63">
        <v>2066.4943548387096</v>
      </c>
      <c r="I140" s="63">
        <v>215.72392473118279</v>
      </c>
      <c r="J140" s="63">
        <v>2916.8111559139784</v>
      </c>
      <c r="K140" s="63">
        <v>1121.5452284946236</v>
      </c>
      <c r="L140" s="63">
        <v>6320.5746639784938</v>
      </c>
    </row>
    <row r="141" spans="1:12">
      <c r="A141" s="45"/>
      <c r="B141" s="45" t="s">
        <v>157</v>
      </c>
      <c r="C141" s="22"/>
      <c r="D141" s="22"/>
      <c r="E141" s="22">
        <v>1525087</v>
      </c>
      <c r="F141" s="22">
        <v>196153</v>
      </c>
      <c r="G141" s="63">
        <v>1721240</v>
      </c>
      <c r="H141" s="63"/>
      <c r="I141" s="63"/>
      <c r="J141" s="63">
        <v>2357.3253360215053</v>
      </c>
      <c r="K141" s="63">
        <v>303.19348118279567</v>
      </c>
      <c r="L141" s="63">
        <v>2660.5188172043008</v>
      </c>
    </row>
    <row r="142" spans="1:12">
      <c r="A142" s="45"/>
      <c r="B142" s="45" t="s">
        <v>197</v>
      </c>
      <c r="C142" s="22"/>
      <c r="D142" s="22"/>
      <c r="E142" s="22">
        <v>79965</v>
      </c>
      <c r="F142" s="22">
        <v>42795</v>
      </c>
      <c r="G142" s="63">
        <v>122760</v>
      </c>
      <c r="H142" s="63"/>
      <c r="I142" s="63"/>
      <c r="J142" s="63">
        <v>123.60181451612902</v>
      </c>
      <c r="K142" s="63">
        <v>66.148185483870961</v>
      </c>
      <c r="L142" s="63">
        <v>189.75</v>
      </c>
    </row>
    <row r="143" spans="1:12">
      <c r="A143" s="37">
        <v>44</v>
      </c>
      <c r="B143" s="30" t="s">
        <v>52</v>
      </c>
      <c r="C143" s="31">
        <v>0</v>
      </c>
      <c r="D143" s="31">
        <v>12094</v>
      </c>
      <c r="E143" s="53">
        <v>1803173</v>
      </c>
      <c r="F143" s="51">
        <v>2493087</v>
      </c>
      <c r="G143" s="31">
        <v>4308354</v>
      </c>
      <c r="H143" s="32" t="s">
        <v>203</v>
      </c>
      <c r="I143" s="32">
        <v>18.693682795698923</v>
      </c>
      <c r="J143" s="32">
        <v>2787.162567204301</v>
      </c>
      <c r="K143" s="32">
        <v>3853.5618951612901</v>
      </c>
      <c r="L143" s="32">
        <v>6659.4181451612894</v>
      </c>
    </row>
    <row r="144" spans="1:12">
      <c r="A144" s="45"/>
      <c r="B144" s="45" t="s">
        <v>158</v>
      </c>
      <c r="C144" s="22">
        <v>0</v>
      </c>
      <c r="D144" s="22">
        <v>12094</v>
      </c>
      <c r="E144" s="22">
        <v>1803173</v>
      </c>
      <c r="F144" s="22">
        <v>2493087</v>
      </c>
      <c r="G144" s="22">
        <v>4308354</v>
      </c>
      <c r="H144" s="63"/>
      <c r="I144" s="63">
        <v>18.693682795698923</v>
      </c>
      <c r="J144" s="63">
        <v>2787.162567204301</v>
      </c>
      <c r="K144" s="63">
        <v>3853.5618951612901</v>
      </c>
      <c r="L144" s="63">
        <v>6659.4181451612894</v>
      </c>
    </row>
    <row r="145" spans="1:12">
      <c r="A145" s="37">
        <v>45</v>
      </c>
      <c r="B145" s="30" t="s">
        <v>53</v>
      </c>
      <c r="C145" s="31">
        <v>0</v>
      </c>
      <c r="D145" s="31">
        <v>0</v>
      </c>
      <c r="E145" s="52">
        <v>892658</v>
      </c>
      <c r="F145" s="31">
        <v>589942</v>
      </c>
      <c r="G145" s="31">
        <v>1482600</v>
      </c>
      <c r="H145" s="32" t="s">
        <v>203</v>
      </c>
      <c r="I145" s="32" t="s">
        <v>203</v>
      </c>
      <c r="J145" s="32">
        <v>1379.7805107526881</v>
      </c>
      <c r="K145" s="32">
        <v>911.87271505376327</v>
      </c>
      <c r="L145" s="32">
        <v>2291.6532258064512</v>
      </c>
    </row>
    <row r="146" spans="1:12">
      <c r="A146" s="45"/>
      <c r="B146" s="45" t="s">
        <v>159</v>
      </c>
      <c r="C146" s="22"/>
      <c r="D146" s="22"/>
      <c r="E146" s="22">
        <v>998877</v>
      </c>
      <c r="F146" s="22">
        <v>548608</v>
      </c>
      <c r="G146" s="63">
        <v>1547485</v>
      </c>
      <c r="H146" s="63"/>
      <c r="I146" s="63"/>
      <c r="J146" s="63">
        <v>1543.9631048387096</v>
      </c>
      <c r="K146" s="63">
        <v>847.98279569892463</v>
      </c>
      <c r="L146" s="63">
        <v>2391.9459005376343</v>
      </c>
    </row>
    <row r="147" spans="1:12">
      <c r="A147" s="37">
        <v>46</v>
      </c>
      <c r="B147" s="30" t="s">
        <v>54</v>
      </c>
      <c r="C147" s="31">
        <v>65931</v>
      </c>
      <c r="D147" s="31">
        <v>0</v>
      </c>
      <c r="E147" s="31">
        <v>2022490.8481999999</v>
      </c>
      <c r="F147" s="31">
        <v>492544.38100000005</v>
      </c>
      <c r="G147" s="31">
        <v>2580966.2291999999</v>
      </c>
      <c r="H147" s="32">
        <v>101.9094758064516</v>
      </c>
      <c r="I147" s="32" t="s">
        <v>203</v>
      </c>
      <c r="J147" s="32">
        <v>3126.1619293413974</v>
      </c>
      <c r="K147" s="32">
        <v>761.32532009408601</v>
      </c>
      <c r="L147" s="32">
        <v>3989.3967252419352</v>
      </c>
    </row>
    <row r="148" spans="1:12">
      <c r="A148" s="45"/>
      <c r="B148" s="45" t="s">
        <v>160</v>
      </c>
      <c r="C148" s="22">
        <v>65931</v>
      </c>
      <c r="D148" s="22"/>
      <c r="E148" s="22">
        <v>131461.90513299999</v>
      </c>
      <c r="F148" s="22">
        <v>58612.781339000001</v>
      </c>
      <c r="G148" s="63">
        <v>256005.686472</v>
      </c>
      <c r="H148" s="63">
        <v>101.9094758064516</v>
      </c>
      <c r="I148" s="63"/>
      <c r="J148" s="63">
        <v>203.20052540719084</v>
      </c>
      <c r="K148" s="63">
        <v>90.597713091196226</v>
      </c>
      <c r="L148" s="63">
        <v>395.70771430483865</v>
      </c>
    </row>
    <row r="149" spans="1:12">
      <c r="A149" s="45"/>
      <c r="B149" s="45" t="s">
        <v>163</v>
      </c>
      <c r="C149" s="22"/>
      <c r="D149" s="22"/>
      <c r="E149" s="22">
        <v>52584.762053199993</v>
      </c>
      <c r="F149" s="22"/>
      <c r="G149" s="63">
        <v>52584.762053199993</v>
      </c>
      <c r="H149" s="63"/>
      <c r="I149" s="63"/>
      <c r="J149" s="63">
        <v>81.28021016287633</v>
      </c>
      <c r="K149" s="63"/>
      <c r="L149" s="63">
        <v>81.28021016287633</v>
      </c>
    </row>
    <row r="150" spans="1:12">
      <c r="A150" s="45"/>
      <c r="B150" s="45" t="s">
        <v>164</v>
      </c>
      <c r="C150" s="22"/>
      <c r="D150" s="22"/>
      <c r="E150" s="22">
        <v>161799.26785599999</v>
      </c>
      <c r="F150" s="22">
        <v>20686.864002000002</v>
      </c>
      <c r="G150" s="63">
        <v>182486.13185800001</v>
      </c>
      <c r="H150" s="63"/>
      <c r="I150" s="63"/>
      <c r="J150" s="63">
        <v>250.0929543473118</v>
      </c>
      <c r="K150" s="63">
        <v>31.975663443951611</v>
      </c>
      <c r="L150" s="63">
        <v>282.06861779126342</v>
      </c>
    </row>
    <row r="151" spans="1:12">
      <c r="A151" s="45"/>
      <c r="B151" s="45" t="s">
        <v>161</v>
      </c>
      <c r="C151" s="22"/>
      <c r="D151" s="22"/>
      <c r="E151" s="22">
        <v>679556.92499520001</v>
      </c>
      <c r="F151" s="22">
        <v>108852.30820100001</v>
      </c>
      <c r="G151" s="63">
        <v>788409.23319619999</v>
      </c>
      <c r="H151" s="63"/>
      <c r="I151" s="63"/>
      <c r="J151" s="63">
        <v>1050.3904082587096</v>
      </c>
      <c r="K151" s="63">
        <v>168.25289574079301</v>
      </c>
      <c r="L151" s="63">
        <v>1218.6433039995027</v>
      </c>
    </row>
    <row r="152" spans="1:12">
      <c r="A152" s="45"/>
      <c r="B152" s="45" t="s">
        <v>167</v>
      </c>
      <c r="C152" s="22"/>
      <c r="D152" s="22"/>
      <c r="E152" s="22">
        <v>711916.77856639982</v>
      </c>
      <c r="F152" s="22">
        <v>199973.01868600002</v>
      </c>
      <c r="G152" s="63">
        <v>911889.79725239985</v>
      </c>
      <c r="H152" s="63"/>
      <c r="I152" s="63"/>
      <c r="J152" s="63">
        <v>1100.4089991281717</v>
      </c>
      <c r="K152" s="63">
        <v>309.09807995819898</v>
      </c>
      <c r="L152" s="63">
        <v>1409.5070790863706</v>
      </c>
    </row>
    <row r="153" spans="1:12">
      <c r="A153" s="45"/>
      <c r="B153" s="45" t="s">
        <v>166</v>
      </c>
      <c r="C153" s="22"/>
      <c r="D153" s="22"/>
      <c r="E153" s="22">
        <v>113259.4874992</v>
      </c>
      <c r="F153" s="22">
        <v>36940.828575</v>
      </c>
      <c r="G153" s="63">
        <v>150200.3160742</v>
      </c>
      <c r="H153" s="63"/>
      <c r="I153" s="63"/>
      <c r="J153" s="63">
        <v>175.06506804311826</v>
      </c>
      <c r="K153" s="63">
        <v>57.099399007056448</v>
      </c>
      <c r="L153" s="63">
        <v>232.16446705017472</v>
      </c>
    </row>
    <row r="154" spans="1:12">
      <c r="A154" s="45"/>
      <c r="B154" s="45" t="s">
        <v>162</v>
      </c>
      <c r="C154" s="22"/>
      <c r="D154" s="22"/>
      <c r="E154" s="22">
        <v>103147.03325819998</v>
      </c>
      <c r="F154" s="22">
        <v>24134.674669000004</v>
      </c>
      <c r="G154" s="63">
        <v>127281.70792719998</v>
      </c>
      <c r="H154" s="63"/>
      <c r="I154" s="63"/>
      <c r="J154" s="63">
        <v>159.43425839641125</v>
      </c>
      <c r="K154" s="63">
        <v>37.304940684610223</v>
      </c>
      <c r="L154" s="63">
        <v>196.73919908102147</v>
      </c>
    </row>
    <row r="155" spans="1:12">
      <c r="A155" s="45"/>
      <c r="B155" s="45" t="s">
        <v>165</v>
      </c>
      <c r="C155" s="22"/>
      <c r="D155" s="22"/>
      <c r="E155" s="22">
        <v>68764.688838800008</v>
      </c>
      <c r="F155" s="22">
        <v>43343.905528000003</v>
      </c>
      <c r="G155" s="63">
        <v>112108.59436680001</v>
      </c>
      <c r="H155" s="63"/>
      <c r="I155" s="63"/>
      <c r="J155" s="63">
        <v>106.28950559760753</v>
      </c>
      <c r="K155" s="63">
        <v>66.996628168279571</v>
      </c>
      <c r="L155" s="63">
        <v>173.28613376588709</v>
      </c>
    </row>
    <row r="156" spans="1:12">
      <c r="A156" s="37">
        <v>47</v>
      </c>
      <c r="B156" s="30" t="s">
        <v>55</v>
      </c>
      <c r="C156" s="31">
        <v>346930</v>
      </c>
      <c r="D156" s="31">
        <v>0</v>
      </c>
      <c r="E156" s="52">
        <v>1112746</v>
      </c>
      <c r="F156" s="31">
        <v>393939</v>
      </c>
      <c r="G156" s="31">
        <v>1853615</v>
      </c>
      <c r="H156" s="32">
        <v>536.24932795698919</v>
      </c>
      <c r="I156" s="32" t="s">
        <v>203</v>
      </c>
      <c r="J156" s="32">
        <v>1719.9702956989247</v>
      </c>
      <c r="K156" s="32">
        <v>608.91108870967741</v>
      </c>
      <c r="L156" s="32">
        <v>2865.1307123655915</v>
      </c>
    </row>
    <row r="157" spans="1:12">
      <c r="A157" s="45"/>
      <c r="B157" s="45" t="s">
        <v>168</v>
      </c>
      <c r="C157" s="22">
        <v>346930</v>
      </c>
      <c r="D157" s="22">
        <v>0</v>
      </c>
      <c r="E157" s="22">
        <v>1112746</v>
      </c>
      <c r="F157" s="22">
        <v>393939</v>
      </c>
      <c r="G157" s="63">
        <v>1853615</v>
      </c>
      <c r="H157" s="63">
        <v>536.24932795698919</v>
      </c>
      <c r="I157" s="63"/>
      <c r="J157" s="63">
        <v>1719.9702956989247</v>
      </c>
      <c r="K157" s="63">
        <v>608.91108870967741</v>
      </c>
      <c r="L157" s="63">
        <v>2865.1307123655915</v>
      </c>
    </row>
    <row r="158" spans="1:12">
      <c r="A158" s="37">
        <v>48</v>
      </c>
      <c r="B158" s="30" t="s">
        <v>56</v>
      </c>
      <c r="C158" s="31">
        <v>0</v>
      </c>
      <c r="D158" s="31">
        <v>11139</v>
      </c>
      <c r="E158" s="52">
        <v>1179935</v>
      </c>
      <c r="F158" s="31">
        <v>709386</v>
      </c>
      <c r="G158" s="31">
        <v>1900460</v>
      </c>
      <c r="H158" s="32" t="s">
        <v>203</v>
      </c>
      <c r="I158" s="32">
        <v>17.217540322580646</v>
      </c>
      <c r="J158" s="32">
        <v>1823.8242607526879</v>
      </c>
      <c r="K158" s="32">
        <v>1096.4971774193548</v>
      </c>
      <c r="L158" s="32">
        <v>2937.5389784946233</v>
      </c>
    </row>
    <row r="159" spans="1:12">
      <c r="A159" s="45"/>
      <c r="B159" s="45" t="s">
        <v>169</v>
      </c>
      <c r="C159" s="22"/>
      <c r="D159" s="22">
        <v>11139</v>
      </c>
      <c r="E159" s="22">
        <v>1179935</v>
      </c>
      <c r="F159" s="22">
        <v>709386</v>
      </c>
      <c r="G159" s="63">
        <v>1900460</v>
      </c>
      <c r="H159" s="63"/>
      <c r="I159" s="63">
        <v>17.217540322580646</v>
      </c>
      <c r="J159" s="63">
        <v>1823.8242607526879</v>
      </c>
      <c r="K159" s="63">
        <v>1096.4971774193548</v>
      </c>
      <c r="L159" s="63">
        <v>2937.5389784946233</v>
      </c>
    </row>
    <row r="160" spans="1:12">
      <c r="A160" s="37">
        <v>49</v>
      </c>
      <c r="B160" s="30" t="s">
        <v>57</v>
      </c>
      <c r="C160" s="31">
        <v>0</v>
      </c>
      <c r="D160" s="31">
        <v>0</v>
      </c>
      <c r="E160" s="52">
        <v>120279</v>
      </c>
      <c r="F160" s="31">
        <v>189955</v>
      </c>
      <c r="G160" s="31">
        <v>310234</v>
      </c>
      <c r="H160" s="32" t="s">
        <v>203</v>
      </c>
      <c r="I160" s="32" t="s">
        <v>203</v>
      </c>
      <c r="J160" s="32">
        <v>185.9151209677419</v>
      </c>
      <c r="K160" s="32">
        <v>293.61323924731181</v>
      </c>
      <c r="L160" s="32">
        <v>479.52836021505368</v>
      </c>
    </row>
    <row r="161" spans="1:12">
      <c r="A161" s="45"/>
      <c r="B161" s="45" t="s">
        <v>170</v>
      </c>
      <c r="C161" s="22"/>
      <c r="D161" s="22"/>
      <c r="E161" s="22">
        <v>120279</v>
      </c>
      <c r="F161" s="22">
        <v>189955</v>
      </c>
      <c r="G161" s="63">
        <v>310234</v>
      </c>
      <c r="H161" s="63"/>
      <c r="I161" s="63"/>
      <c r="J161" s="63">
        <v>185.9151209677419</v>
      </c>
      <c r="K161" s="63">
        <v>293.61323924731181</v>
      </c>
      <c r="L161" s="63">
        <v>479.52836021505368</v>
      </c>
    </row>
    <row r="162" spans="1:12">
      <c r="A162" s="37">
        <v>50</v>
      </c>
      <c r="B162" s="30" t="s">
        <v>58</v>
      </c>
      <c r="C162" s="31">
        <v>1245</v>
      </c>
      <c r="D162" s="31">
        <v>0</v>
      </c>
      <c r="E162" s="52">
        <v>2740050</v>
      </c>
      <c r="F162" s="31">
        <v>358000</v>
      </c>
      <c r="G162" s="31">
        <v>3099295</v>
      </c>
      <c r="H162" s="32">
        <v>1.9243951612903223</v>
      </c>
      <c r="I162" s="32" t="s">
        <v>203</v>
      </c>
      <c r="J162" s="32">
        <v>4235.2923387096771</v>
      </c>
      <c r="K162" s="32">
        <v>553.36021505376345</v>
      </c>
      <c r="L162" s="32">
        <v>4790.5769489247314</v>
      </c>
    </row>
    <row r="163" spans="1:12">
      <c r="A163" s="45"/>
      <c r="B163" s="45" t="s">
        <v>171</v>
      </c>
      <c r="C163" s="22">
        <v>1245</v>
      </c>
      <c r="D163" s="22">
        <v>0</v>
      </c>
      <c r="E163" s="22">
        <v>2740050</v>
      </c>
      <c r="F163" s="22">
        <v>358000</v>
      </c>
      <c r="G163" s="63">
        <v>3099295</v>
      </c>
      <c r="H163" s="63">
        <v>1.9243951612903223</v>
      </c>
      <c r="I163" s="63"/>
      <c r="J163" s="63">
        <v>4235.2923387096771</v>
      </c>
      <c r="K163" s="63">
        <v>553.36021505376345</v>
      </c>
      <c r="L163" s="63">
        <v>4790.5769489247314</v>
      </c>
    </row>
    <row r="164" spans="1:12">
      <c r="A164" s="37">
        <v>51</v>
      </c>
      <c r="B164" s="30" t="s">
        <v>59</v>
      </c>
      <c r="C164" s="31">
        <v>837838</v>
      </c>
      <c r="D164" s="31">
        <v>0</v>
      </c>
      <c r="E164" s="31">
        <v>1056742</v>
      </c>
      <c r="F164" s="31">
        <v>1407935</v>
      </c>
      <c r="G164" s="31">
        <v>3302515</v>
      </c>
      <c r="H164" s="32">
        <v>1295.0452956989247</v>
      </c>
      <c r="I164" s="32" t="s">
        <v>203</v>
      </c>
      <c r="J164" s="32">
        <v>1633.4049731182793</v>
      </c>
      <c r="K164" s="32">
        <v>2176.2436155913979</v>
      </c>
      <c r="L164" s="32">
        <v>5104.6938844086017</v>
      </c>
    </row>
    <row r="165" spans="1:12">
      <c r="A165" s="45"/>
      <c r="B165" s="45" t="s">
        <v>172</v>
      </c>
      <c r="C165" s="22">
        <v>837838</v>
      </c>
      <c r="D165" s="22"/>
      <c r="E165" s="22">
        <v>888403</v>
      </c>
      <c r="F165" s="22">
        <v>1246828</v>
      </c>
      <c r="G165" s="63">
        <v>2973069</v>
      </c>
      <c r="H165" s="63">
        <v>1295.0452956989247</v>
      </c>
      <c r="I165" s="63"/>
      <c r="J165" s="63">
        <v>1373.2035618279569</v>
      </c>
      <c r="K165" s="63">
        <v>1927.2206989247309</v>
      </c>
      <c r="L165" s="63">
        <v>4595.4695564516123</v>
      </c>
    </row>
    <row r="166" spans="1:12">
      <c r="A166" s="45"/>
      <c r="B166" s="45" t="s">
        <v>173</v>
      </c>
      <c r="C166" s="22"/>
      <c r="D166" s="22"/>
      <c r="E166" s="22">
        <v>168339</v>
      </c>
      <c r="F166" s="22">
        <v>127145</v>
      </c>
      <c r="G166" s="63">
        <v>295484</v>
      </c>
      <c r="H166" s="63"/>
      <c r="I166" s="63"/>
      <c r="J166" s="63">
        <v>260.20141129032254</v>
      </c>
      <c r="K166" s="63">
        <v>196.52788978494624</v>
      </c>
      <c r="L166" s="63">
        <v>456.72930107526878</v>
      </c>
    </row>
    <row r="167" spans="1:12">
      <c r="A167" s="45"/>
      <c r="B167" s="45" t="s">
        <v>174</v>
      </c>
      <c r="C167" s="22"/>
      <c r="D167" s="22"/>
      <c r="E167" s="22"/>
      <c r="F167" s="22">
        <v>33962</v>
      </c>
      <c r="G167" s="63">
        <v>33962</v>
      </c>
      <c r="H167" s="63"/>
      <c r="I167" s="63"/>
      <c r="J167" s="63"/>
      <c r="K167" s="63">
        <v>52.495026881720428</v>
      </c>
      <c r="L167" s="63">
        <v>52.495026881720428</v>
      </c>
    </row>
    <row r="168" spans="1:12">
      <c r="A168" s="37">
        <v>52</v>
      </c>
      <c r="B168" s="30" t="s">
        <v>60</v>
      </c>
      <c r="C168" s="31">
        <v>597214</v>
      </c>
      <c r="D168" s="31">
        <v>0</v>
      </c>
      <c r="E168" s="31">
        <v>1644625</v>
      </c>
      <c r="F168" s="31">
        <v>1036400</v>
      </c>
      <c r="G168" s="31">
        <v>3278239</v>
      </c>
      <c r="H168" s="32">
        <v>923.11303763440856</v>
      </c>
      <c r="I168" s="32" t="s">
        <v>203</v>
      </c>
      <c r="J168" s="32">
        <v>2542.0950940860216</v>
      </c>
      <c r="K168" s="32">
        <v>1601.9623655913977</v>
      </c>
      <c r="L168" s="32">
        <v>5067.1704973118276</v>
      </c>
    </row>
    <row r="169" spans="1:12">
      <c r="A169" s="45"/>
      <c r="B169" s="45" t="s">
        <v>184</v>
      </c>
      <c r="C169" s="22">
        <v>597214</v>
      </c>
      <c r="D169" s="22"/>
      <c r="E169" s="22">
        <v>1644625</v>
      </c>
      <c r="F169" s="22">
        <v>1036400</v>
      </c>
      <c r="G169" s="63">
        <v>3278239</v>
      </c>
      <c r="H169" s="63">
        <v>923.11303763440856</v>
      </c>
      <c r="I169" s="63"/>
      <c r="J169" s="63">
        <v>2542.0950940860216</v>
      </c>
      <c r="K169" s="63">
        <v>1601.9623655913977</v>
      </c>
      <c r="L169" s="63">
        <v>5067.1704973118276</v>
      </c>
    </row>
    <row r="170" spans="1:12">
      <c r="A170" s="37">
        <v>53</v>
      </c>
      <c r="B170" s="30" t="s">
        <v>61</v>
      </c>
      <c r="C170" s="31">
        <v>152352</v>
      </c>
      <c r="D170" s="31">
        <v>0</v>
      </c>
      <c r="E170" s="31">
        <v>1626707</v>
      </c>
      <c r="F170" s="31">
        <v>757220</v>
      </c>
      <c r="G170" s="31">
        <v>2536279</v>
      </c>
      <c r="H170" s="32">
        <v>235.49032258064514</v>
      </c>
      <c r="I170" s="32" t="s">
        <v>203</v>
      </c>
      <c r="J170" s="32">
        <v>2514.399260752688</v>
      </c>
      <c r="K170" s="32">
        <v>1170.4341397849462</v>
      </c>
      <c r="L170" s="32">
        <v>3920.3237231182793</v>
      </c>
    </row>
    <row r="171" spans="1:12">
      <c r="A171" s="45"/>
      <c r="B171" s="45" t="s">
        <v>185</v>
      </c>
      <c r="C171" s="22"/>
      <c r="D171" s="22"/>
      <c r="E171" s="22">
        <v>109421</v>
      </c>
      <c r="F171" s="22">
        <v>95354</v>
      </c>
      <c r="G171" s="63">
        <v>204775</v>
      </c>
      <c r="H171" s="63"/>
      <c r="I171" s="63"/>
      <c r="J171" s="63">
        <v>169.13192204301072</v>
      </c>
      <c r="K171" s="63">
        <v>147.38857526881719</v>
      </c>
      <c r="L171" s="63">
        <v>316.52049731182791</v>
      </c>
    </row>
    <row r="172" spans="1:12">
      <c r="A172" s="45"/>
      <c r="B172" s="45" t="s">
        <v>186</v>
      </c>
      <c r="C172" s="22"/>
      <c r="D172" s="22"/>
      <c r="E172" s="22">
        <v>113694</v>
      </c>
      <c r="F172" s="22">
        <v>117369</v>
      </c>
      <c r="G172" s="63">
        <v>231063</v>
      </c>
      <c r="H172" s="63"/>
      <c r="I172" s="63"/>
      <c r="J172" s="63">
        <v>175.73669354838708</v>
      </c>
      <c r="K172" s="63">
        <v>181.41713709677418</v>
      </c>
      <c r="L172" s="63">
        <v>357.15383064516129</v>
      </c>
    </row>
    <row r="173" spans="1:12">
      <c r="A173" s="45"/>
      <c r="B173" s="45" t="s">
        <v>187</v>
      </c>
      <c r="C173" s="22"/>
      <c r="D173" s="22"/>
      <c r="E173" s="22">
        <v>22292</v>
      </c>
      <c r="F173" s="22">
        <v>9626</v>
      </c>
      <c r="G173" s="63">
        <v>31918</v>
      </c>
      <c r="H173" s="63"/>
      <c r="I173" s="63"/>
      <c r="J173" s="63">
        <v>34.456720430107524</v>
      </c>
      <c r="K173" s="63">
        <v>14.878897849462364</v>
      </c>
      <c r="L173" s="63">
        <v>49.335618279569886</v>
      </c>
    </row>
    <row r="174" spans="1:12">
      <c r="A174" s="45"/>
      <c r="B174" s="45" t="s">
        <v>188</v>
      </c>
      <c r="C174" s="22"/>
      <c r="D174" s="22"/>
      <c r="E174" s="22">
        <v>120618</v>
      </c>
      <c r="F174" s="22">
        <v>1353</v>
      </c>
      <c r="G174" s="63">
        <v>121971</v>
      </c>
      <c r="H174" s="63"/>
      <c r="I174" s="63"/>
      <c r="J174" s="63">
        <v>186.4391129032258</v>
      </c>
      <c r="K174" s="63">
        <v>2.0913306451612903</v>
      </c>
      <c r="L174" s="63">
        <v>188.5304435483871</v>
      </c>
    </row>
    <row r="175" spans="1:12">
      <c r="A175" s="45"/>
      <c r="B175" s="45" t="s">
        <v>189</v>
      </c>
      <c r="C175" s="22"/>
      <c r="D175" s="22"/>
      <c r="E175" s="22">
        <v>25842</v>
      </c>
      <c r="F175" s="22"/>
      <c r="G175" s="63">
        <v>25842</v>
      </c>
      <c r="H175" s="63"/>
      <c r="I175" s="63"/>
      <c r="J175" s="63">
        <v>39.94395161290322</v>
      </c>
      <c r="K175" s="63"/>
      <c r="L175" s="63">
        <v>39.94395161290322</v>
      </c>
    </row>
    <row r="176" spans="1:12">
      <c r="A176" s="45"/>
      <c r="B176" s="45" t="s">
        <v>190</v>
      </c>
      <c r="C176" s="22"/>
      <c r="D176" s="22"/>
      <c r="E176" s="22">
        <v>386748</v>
      </c>
      <c r="F176" s="22"/>
      <c r="G176" s="63">
        <v>386748</v>
      </c>
      <c r="H176" s="63"/>
      <c r="I176" s="63"/>
      <c r="J176" s="63">
        <v>597.79596774193544</v>
      </c>
      <c r="K176" s="63"/>
      <c r="L176" s="63">
        <v>597.79596774193544</v>
      </c>
    </row>
    <row r="177" spans="1:12">
      <c r="A177" s="45"/>
      <c r="B177" s="45" t="s">
        <v>191</v>
      </c>
      <c r="C177" s="22">
        <v>152352</v>
      </c>
      <c r="D177" s="22"/>
      <c r="E177" s="22">
        <v>72874</v>
      </c>
      <c r="F177" s="22">
        <v>19342</v>
      </c>
      <c r="G177" s="63">
        <v>244568</v>
      </c>
      <c r="H177" s="63">
        <v>235.49032258064514</v>
      </c>
      <c r="I177" s="63"/>
      <c r="J177" s="63">
        <v>112.64126344086021</v>
      </c>
      <c r="K177" s="63">
        <v>29.896908602150535</v>
      </c>
      <c r="L177" s="63">
        <v>378.02849462365589</v>
      </c>
    </row>
    <row r="178" spans="1:12">
      <c r="A178" s="45"/>
      <c r="B178" s="45" t="s">
        <v>192</v>
      </c>
      <c r="C178" s="22"/>
      <c r="D178" s="22"/>
      <c r="E178" s="22">
        <v>632658</v>
      </c>
      <c r="F178" s="22">
        <v>514176</v>
      </c>
      <c r="G178" s="63">
        <v>1146834</v>
      </c>
      <c r="H178" s="63"/>
      <c r="I178" s="63"/>
      <c r="J178" s="63">
        <v>977.89879032258057</v>
      </c>
      <c r="K178" s="63">
        <v>794.76129032258063</v>
      </c>
      <c r="L178" s="63">
        <v>1772.6600806451611</v>
      </c>
    </row>
    <row r="179" spans="1:12">
      <c r="A179" s="45"/>
      <c r="B179" s="45" t="s">
        <v>198</v>
      </c>
      <c r="C179" s="22"/>
      <c r="D179" s="22"/>
      <c r="E179" s="22">
        <v>142560</v>
      </c>
      <c r="F179" s="22"/>
      <c r="G179" s="63">
        <v>142560</v>
      </c>
      <c r="H179" s="63"/>
      <c r="I179" s="63"/>
      <c r="J179" s="63">
        <v>220.35483870967741</v>
      </c>
      <c r="K179" s="63"/>
      <c r="L179" s="63">
        <v>220.35483870967741</v>
      </c>
    </row>
    <row r="180" spans="1:12">
      <c r="A180" s="36">
        <v>54</v>
      </c>
      <c r="B180" s="54" t="s">
        <v>62</v>
      </c>
      <c r="C180" s="55">
        <v>0</v>
      </c>
      <c r="D180" s="55">
        <v>52640</v>
      </c>
      <c r="E180" s="55">
        <v>2379771</v>
      </c>
      <c r="F180" s="55">
        <v>549918</v>
      </c>
      <c r="G180" s="25">
        <v>2982329</v>
      </c>
      <c r="H180" s="26" t="s">
        <v>203</v>
      </c>
      <c r="I180" s="26">
        <v>81.365591397849457</v>
      </c>
      <c r="J180" s="26">
        <v>3678.4094758064512</v>
      </c>
      <c r="K180" s="26">
        <v>850.00766129032252</v>
      </c>
      <c r="L180" s="26">
        <v>4609.7827284946234</v>
      </c>
    </row>
    <row r="181" spans="1:12">
      <c r="A181" s="45"/>
      <c r="B181" s="45" t="s">
        <v>175</v>
      </c>
      <c r="C181" s="22"/>
      <c r="D181" s="22"/>
      <c r="E181" s="22">
        <v>711471</v>
      </c>
      <c r="F181" s="22">
        <v>247018</v>
      </c>
      <c r="G181" s="63">
        <v>958489</v>
      </c>
      <c r="H181" s="63"/>
      <c r="I181" s="63"/>
      <c r="J181" s="63">
        <v>1099.7199596774192</v>
      </c>
      <c r="K181" s="63">
        <v>381.81545698924725</v>
      </c>
      <c r="L181" s="63">
        <v>1481.5354166666664</v>
      </c>
    </row>
    <row r="182" spans="1:12">
      <c r="A182" s="45"/>
      <c r="B182" s="45" t="s">
        <v>176</v>
      </c>
      <c r="C182" s="22"/>
      <c r="D182" s="22"/>
      <c r="E182" s="22">
        <v>562763</v>
      </c>
      <c r="F182" s="22">
        <v>34836</v>
      </c>
      <c r="G182" s="63">
        <v>597599</v>
      </c>
      <c r="H182" s="63"/>
      <c r="I182" s="63"/>
      <c r="J182" s="63">
        <v>869.86216397849455</v>
      </c>
      <c r="K182" s="63">
        <v>53.845967741935475</v>
      </c>
      <c r="L182" s="63">
        <v>923.70813172043006</v>
      </c>
    </row>
    <row r="183" spans="1:12">
      <c r="A183" s="45"/>
      <c r="B183" s="45" t="s">
        <v>177</v>
      </c>
      <c r="C183" s="22"/>
      <c r="D183" s="22">
        <v>52640</v>
      </c>
      <c r="E183" s="22">
        <v>329970</v>
      </c>
      <c r="F183" s="22">
        <v>111939</v>
      </c>
      <c r="G183" s="63">
        <v>494549</v>
      </c>
      <c r="H183" s="63"/>
      <c r="I183" s="63">
        <v>81.365591397849457</v>
      </c>
      <c r="J183" s="63">
        <v>510.03427419354836</v>
      </c>
      <c r="K183" s="63">
        <v>173.02399193548388</v>
      </c>
      <c r="L183" s="63">
        <v>764.42385752688165</v>
      </c>
    </row>
    <row r="184" spans="1:12">
      <c r="A184" s="45"/>
      <c r="B184" s="45" t="s">
        <v>179</v>
      </c>
      <c r="C184" s="22"/>
      <c r="D184" s="22"/>
      <c r="E184" s="22">
        <v>182666</v>
      </c>
      <c r="F184" s="22">
        <v>21271</v>
      </c>
      <c r="G184" s="63">
        <v>203937</v>
      </c>
      <c r="H184" s="63"/>
      <c r="I184" s="63"/>
      <c r="J184" s="63">
        <v>282.34663978494621</v>
      </c>
      <c r="K184" s="63">
        <v>32.878561827956986</v>
      </c>
      <c r="L184" s="63">
        <v>315.22520161290322</v>
      </c>
    </row>
    <row r="185" spans="1:12">
      <c r="A185" s="45"/>
      <c r="B185" s="45" t="s">
        <v>178</v>
      </c>
      <c r="C185" s="22"/>
      <c r="D185" s="22"/>
      <c r="E185" s="22"/>
      <c r="F185" s="22">
        <v>8506</v>
      </c>
      <c r="G185" s="63">
        <v>8506</v>
      </c>
      <c r="H185" s="63"/>
      <c r="I185" s="63"/>
      <c r="J185" s="63"/>
      <c r="K185" s="63">
        <v>13.147715053763442</v>
      </c>
      <c r="L185" s="63">
        <v>13.147715053763442</v>
      </c>
    </row>
    <row r="186" spans="1:12" ht="30">
      <c r="A186" s="45"/>
      <c r="B186" s="48" t="s">
        <v>180</v>
      </c>
      <c r="C186" s="22"/>
      <c r="D186" s="22"/>
      <c r="E186" s="22">
        <v>109265</v>
      </c>
      <c r="F186" s="22"/>
      <c r="G186" s="63">
        <v>109265</v>
      </c>
      <c r="H186" s="63"/>
      <c r="I186" s="63"/>
      <c r="J186" s="63">
        <v>168.8907930107527</v>
      </c>
      <c r="K186" s="63"/>
      <c r="L186" s="63">
        <v>168.8907930107527</v>
      </c>
    </row>
    <row r="187" spans="1:12">
      <c r="A187" s="45"/>
      <c r="B187" s="45" t="s">
        <v>181</v>
      </c>
      <c r="C187" s="22"/>
      <c r="D187" s="22"/>
      <c r="E187" s="22">
        <v>449931</v>
      </c>
      <c r="F187" s="22">
        <v>117811</v>
      </c>
      <c r="G187" s="63">
        <v>567742</v>
      </c>
      <c r="H187" s="63"/>
      <c r="I187" s="63"/>
      <c r="J187" s="63">
        <v>695.45786290322576</v>
      </c>
      <c r="K187" s="63">
        <v>182.10033602150537</v>
      </c>
      <c r="L187" s="63">
        <v>877.55819892473119</v>
      </c>
    </row>
    <row r="188" spans="1:12">
      <c r="A188" s="45"/>
      <c r="B188" s="45" t="s">
        <v>182</v>
      </c>
      <c r="C188" s="22"/>
      <c r="D188" s="22"/>
      <c r="E188" s="22">
        <v>12073</v>
      </c>
      <c r="F188" s="22"/>
      <c r="G188" s="63">
        <v>12073</v>
      </c>
      <c r="H188" s="63"/>
      <c r="I188" s="63"/>
      <c r="J188" s="63">
        <v>18.661223118279569</v>
      </c>
      <c r="K188" s="63"/>
      <c r="L188" s="63">
        <v>18.661223118279569</v>
      </c>
    </row>
    <row r="189" spans="1:12">
      <c r="A189" s="45"/>
      <c r="B189" s="45" t="s">
        <v>183</v>
      </c>
      <c r="C189" s="22"/>
      <c r="D189" s="22"/>
      <c r="E189" s="22">
        <v>21632</v>
      </c>
      <c r="F189" s="22">
        <v>8537</v>
      </c>
      <c r="G189" s="63">
        <v>30169</v>
      </c>
      <c r="H189" s="63"/>
      <c r="I189" s="63"/>
      <c r="J189" s="63">
        <v>33.43655913978494</v>
      </c>
      <c r="K189" s="63">
        <v>13.195631720430107</v>
      </c>
      <c r="L189" s="63">
        <v>46.632190860215047</v>
      </c>
    </row>
    <row r="190" spans="1:12">
      <c r="A190" s="38">
        <v>55</v>
      </c>
      <c r="B190" s="27" t="s">
        <v>63</v>
      </c>
      <c r="C190" s="28">
        <v>104077</v>
      </c>
      <c r="D190" s="28">
        <v>943</v>
      </c>
      <c r="E190" s="28">
        <v>2537188</v>
      </c>
      <c r="F190" s="28">
        <v>1853241</v>
      </c>
      <c r="G190" s="28">
        <v>4495449</v>
      </c>
      <c r="H190" s="29">
        <v>160.87170698924729</v>
      </c>
      <c r="I190" s="29">
        <v>1.4575940860215053</v>
      </c>
      <c r="J190" s="29">
        <v>3921.7287634408599</v>
      </c>
      <c r="K190" s="29">
        <v>2864.5526209677419</v>
      </c>
      <c r="L190" s="29">
        <v>6948.6106854838708</v>
      </c>
    </row>
    <row r="191" spans="1:12">
      <c r="A191" s="40"/>
      <c r="B191" s="14" t="s">
        <v>193</v>
      </c>
      <c r="C191" s="15"/>
      <c r="D191" s="15">
        <v>943</v>
      </c>
      <c r="E191" s="15">
        <v>1753022</v>
      </c>
      <c r="F191" s="15">
        <v>1234364</v>
      </c>
      <c r="G191" s="15">
        <v>2988329</v>
      </c>
      <c r="H191" s="16"/>
      <c r="I191" s="16">
        <v>1.4575940860215053</v>
      </c>
      <c r="J191" s="16">
        <v>2709.6442204301075</v>
      </c>
      <c r="K191" s="16">
        <v>1907.9551075268814</v>
      </c>
      <c r="L191" s="16">
        <v>4619.0569220430098</v>
      </c>
    </row>
    <row r="192" spans="1:12">
      <c r="A192" s="40"/>
      <c r="B192" s="14" t="s">
        <v>194</v>
      </c>
      <c r="C192" s="15">
        <v>104077</v>
      </c>
      <c r="D192" s="15"/>
      <c r="E192" s="15">
        <v>784166</v>
      </c>
      <c r="F192" s="15">
        <v>618877</v>
      </c>
      <c r="G192" s="15">
        <v>1507120</v>
      </c>
      <c r="H192" s="16">
        <v>160.87170698924729</v>
      </c>
      <c r="I192" s="16"/>
      <c r="J192" s="16">
        <v>1212.0845430107527</v>
      </c>
      <c r="K192" s="16">
        <v>956.59751344086021</v>
      </c>
      <c r="L192" s="16">
        <v>2329.5537634408602</v>
      </c>
    </row>
    <row r="193" spans="1:12">
      <c r="A193" s="56">
        <v>56</v>
      </c>
      <c r="B193" s="57" t="s">
        <v>64</v>
      </c>
      <c r="C193" s="58">
        <v>377974</v>
      </c>
      <c r="D193" s="58">
        <v>0</v>
      </c>
      <c r="E193" s="58">
        <v>352224</v>
      </c>
      <c r="F193" s="58">
        <v>371573</v>
      </c>
      <c r="G193" s="58">
        <v>1101771</v>
      </c>
      <c r="H193" s="43">
        <v>584.23400537634404</v>
      </c>
      <c r="I193" s="43" t="s">
        <v>203</v>
      </c>
      <c r="J193" s="43">
        <v>544.43225806451608</v>
      </c>
      <c r="K193" s="43">
        <v>574.33998655913979</v>
      </c>
      <c r="L193" s="43">
        <v>1703.0062499999999</v>
      </c>
    </row>
    <row r="194" spans="1:12">
      <c r="A194" s="39"/>
      <c r="B194" s="13" t="s">
        <v>195</v>
      </c>
      <c r="C194" s="8">
        <v>377974</v>
      </c>
      <c r="D194" s="8"/>
      <c r="E194" s="8">
        <v>38744.639999999999</v>
      </c>
      <c r="F194" s="8">
        <v>44588.759999999995</v>
      </c>
      <c r="G194" s="8">
        <v>461307.4</v>
      </c>
      <c r="H194" s="9">
        <v>584.23400537634404</v>
      </c>
      <c r="I194" s="9"/>
      <c r="J194" s="9">
        <v>59.887548387096771</v>
      </c>
      <c r="K194" s="9">
        <v>68.920798387096752</v>
      </c>
      <c r="L194" s="9">
        <v>713.04235215053757</v>
      </c>
    </row>
    <row r="195" spans="1:12">
      <c r="A195" s="64"/>
      <c r="B195" s="13" t="s">
        <v>202</v>
      </c>
      <c r="C195" s="65"/>
      <c r="D195" s="65"/>
      <c r="E195" s="65">
        <v>313479.36</v>
      </c>
      <c r="F195" s="65">
        <v>326984.24</v>
      </c>
      <c r="G195" s="8">
        <v>640463.6</v>
      </c>
      <c r="H195" s="66"/>
      <c r="I195" s="66"/>
      <c r="J195" s="66">
        <v>484.54470967741929</v>
      </c>
      <c r="K195" s="66">
        <v>505.41918817204299</v>
      </c>
      <c r="L195" s="9">
        <v>989.96389784946223</v>
      </c>
    </row>
    <row r="196" spans="1:12">
      <c r="A196" s="33">
        <v>57</v>
      </c>
      <c r="B196" s="18" t="s">
        <v>65</v>
      </c>
      <c r="C196" s="19">
        <v>0</v>
      </c>
      <c r="D196" s="19">
        <v>16034</v>
      </c>
      <c r="E196" s="19">
        <v>2316850</v>
      </c>
      <c r="F196" s="19">
        <v>988423</v>
      </c>
      <c r="G196" s="19">
        <v>3321307</v>
      </c>
      <c r="H196" s="20" t="s">
        <v>203</v>
      </c>
      <c r="I196" s="20">
        <v>24.783736559139783</v>
      </c>
      <c r="J196" s="20">
        <v>3581.1525537634407</v>
      </c>
      <c r="K196" s="20">
        <v>1527.8043682795699</v>
      </c>
      <c r="L196" s="20">
        <v>5133.7406586021507</v>
      </c>
    </row>
    <row r="197" spans="1:12">
      <c r="A197" s="34"/>
      <c r="B197" s="21" t="s">
        <v>196</v>
      </c>
      <c r="C197" s="22"/>
      <c r="D197" s="22">
        <v>16034</v>
      </c>
      <c r="E197" s="22">
        <v>2316850</v>
      </c>
      <c r="F197" s="22">
        <v>988423</v>
      </c>
      <c r="G197" s="22">
        <v>3321307</v>
      </c>
      <c r="H197" s="23"/>
      <c r="I197" s="23">
        <v>24.783736559139783</v>
      </c>
      <c r="J197" s="23">
        <v>3581.1525537634407</v>
      </c>
      <c r="K197" s="23">
        <v>1527.8043682795699</v>
      </c>
      <c r="L197" s="23">
        <v>5133.7406586021507</v>
      </c>
    </row>
    <row r="198" spans="1:12">
      <c r="B198" s="59" t="s">
        <v>66</v>
      </c>
      <c r="C198" s="60">
        <f>C7+C9+C14+C16+C19+C24+C30+C32+C34+C41+C43+C47+C49+C56+C58+C60+C62+C66+C68+C70+C73+C75+C78+C80+C86+C93+C95+C98+C100+C102+C104+C106+C108+C111+C113+C115+C123+C125+C127+C130+C132+C139+C143+C145+C147+C156+C158+C160+C162+C164+C168+C170+C180+C190+C193+C196</f>
        <v>17035501</v>
      </c>
      <c r="D198" s="60">
        <f>D7+D9+D14+D16+D19+D24+D30+D32+D34+D41+D43+D47+D49+D56+D58+D60+D62+D66+D68+D70+D73+D75+D78+D80+D86+D93+D95+D98+D100+D102+D104+D106+D108+D111+D113+D115+D123+D125+D127+D130+D132+D139+D143+D145+D147+D156+D158+D160+D162+D164+D168+D170+D180+D190+D193+D196</f>
        <v>1798047</v>
      </c>
      <c r="E198" s="60">
        <f>E7+E9+E14+E16+E19+E24+E30+E32+E34+E41+E43+E47+E49+E56+E58+E60+E62+E66+E68+E70+E73+E75+E78+E80+E86+E93+E95+E98+E100+E102+E104+E106+E108+E111+E113+E115+E123+E125+E127+E130+E132+E139+E143+E145+E147+E156+E158+E160+E162+E164+E168+E170+E180+E190+E193+E196</f>
        <v>95140527.407199994</v>
      </c>
      <c r="F198" s="60">
        <f>F7+F9+F14+F16+F19+F24+F30+F32+F34+F41+F43+F47+F49+F56+F58+F60+F62+F66+F68+F70+F73+F75+F78+F80+F86+F93+F95+F98+F100+F102+F104+F106+F108+F111+F113+F115+F123+F125+F127+F130+F132+F139+F143+F145+F147+F156+F158+F160+F162+F164+F168+F170+F180+F190+F193+F196</f>
        <v>44186969.248529792</v>
      </c>
      <c r="G198" s="61">
        <f>C198+D198+E198+F198</f>
        <v>158161044.65572977</v>
      </c>
      <c r="H198" s="62">
        <f>IF(C198/744*1.15=0,"0",C198/744*1.15)</f>
        <v>26331.755577956988</v>
      </c>
      <c r="I198" s="62">
        <f>IF(D198/744*1.15=0,"0",D198/744*1.15)</f>
        <v>2779.2393145161291</v>
      </c>
      <c r="J198" s="62">
        <f>IF(E198/744*1.15=0,"0",E198/744*1.15)</f>
        <v>147058.61091166665</v>
      </c>
      <c r="K198" s="62">
        <f>IF(F198/744*1.15=0,"0",F198/744*1.15)</f>
        <v>68299.750854582337</v>
      </c>
      <c r="L198" s="62">
        <f>H198+I198+J198+K198</f>
        <v>244469.3566587221</v>
      </c>
    </row>
    <row r="199" spans="1:12">
      <c r="C199" s="2" t="s">
        <v>69</v>
      </c>
    </row>
    <row r="200" spans="1:12">
      <c r="C200" s="72"/>
      <c r="D200" s="72"/>
      <c r="E200" s="72"/>
      <c r="F200" s="72"/>
      <c r="G200" s="72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1" activePane="bottomRight" state="frozen"/>
      <selection pane="topRight" activeCell="I1" sqref="I1"/>
      <selection pane="bottomLeft" activeCell="A29" sqref="A29"/>
      <selection pane="bottomRight" activeCell="O202" sqref="O202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210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98" t="s">
        <v>9</v>
      </c>
      <c r="H6" s="98" t="s">
        <v>5</v>
      </c>
      <c r="I6" s="98" t="s">
        <v>6</v>
      </c>
      <c r="J6" s="98" t="s">
        <v>7</v>
      </c>
      <c r="K6" s="98" t="s">
        <v>8</v>
      </c>
      <c r="L6" s="98" t="s">
        <v>9</v>
      </c>
    </row>
    <row r="7" spans="1:13" s="76" customFormat="1">
      <c r="A7" s="73">
        <v>1</v>
      </c>
      <c r="B7" s="74" t="s">
        <v>10</v>
      </c>
      <c r="C7" s="75">
        <v>506800</v>
      </c>
      <c r="D7" s="75">
        <v>151666</v>
      </c>
      <c r="E7" s="75">
        <v>1511983</v>
      </c>
      <c r="F7" s="75">
        <v>391340</v>
      </c>
      <c r="G7" s="75">
        <f t="shared" ref="G7" si="0">SUM(C7:F7)</f>
        <v>2561789</v>
      </c>
      <c r="H7" s="20">
        <v>783.36021505376334</v>
      </c>
      <c r="I7" s="20">
        <v>234.42997311827955</v>
      </c>
      <c r="J7" s="20">
        <v>2337.0704973118277</v>
      </c>
      <c r="K7" s="20">
        <v>604.89381720430106</v>
      </c>
      <c r="L7" s="20">
        <f>H7+I7+J7+K7</f>
        <v>3959.7545026881717</v>
      </c>
    </row>
    <row r="8" spans="1:13" s="76" customFormat="1">
      <c r="A8" s="77"/>
      <c r="B8" s="78" t="s">
        <v>70</v>
      </c>
      <c r="C8" s="79">
        <v>506800</v>
      </c>
      <c r="D8" s="79">
        <v>151666</v>
      </c>
      <c r="E8" s="79">
        <v>1511983</v>
      </c>
      <c r="F8" s="79">
        <v>391340</v>
      </c>
      <c r="G8" s="79">
        <f t="shared" ref="G8:L8" si="1">G7</f>
        <v>2561789</v>
      </c>
      <c r="H8" s="79">
        <v>783.36021505376334</v>
      </c>
      <c r="I8" s="79"/>
      <c r="J8" s="79">
        <v>2337.0704973118277</v>
      </c>
      <c r="K8" s="79">
        <v>604.89381720430106</v>
      </c>
      <c r="L8" s="79">
        <f t="shared" si="1"/>
        <v>3959.7545026881717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248291</v>
      </c>
      <c r="F9" s="55">
        <v>545894</v>
      </c>
      <c r="G9" s="55">
        <f t="shared" ref="G9" si="2">SUM(C9:F9)</f>
        <v>794185</v>
      </c>
      <c r="H9" s="26" t="s">
        <v>203</v>
      </c>
      <c r="I9" s="26" t="s">
        <v>203</v>
      </c>
      <c r="J9" s="26">
        <v>383.78313172043011</v>
      </c>
      <c r="K9" s="26">
        <v>843.78776881720421</v>
      </c>
      <c r="L9" s="26">
        <f>H9+I9+J9+K9</f>
        <v>1227.5709005376343</v>
      </c>
    </row>
    <row r="10" spans="1:13" s="76" customFormat="1">
      <c r="A10" s="78"/>
      <c r="B10" s="78" t="s">
        <v>71</v>
      </c>
      <c r="C10" s="79"/>
      <c r="D10" s="79"/>
      <c r="E10" s="79">
        <v>13656.004999999999</v>
      </c>
      <c r="F10" s="79">
        <v>272947</v>
      </c>
      <c r="G10" s="79">
        <f>E10+F10</f>
        <v>286603.005</v>
      </c>
      <c r="H10" s="79"/>
      <c r="I10" s="79"/>
      <c r="J10" s="79">
        <v>21.108072244623656</v>
      </c>
      <c r="K10" s="79">
        <v>421.8938844086021</v>
      </c>
      <c r="L10" s="79">
        <f t="shared" ref="L10:L13" si="3">H10+I10+J10+K10</f>
        <v>443.00195665322576</v>
      </c>
    </row>
    <row r="11" spans="1:13" s="76" customFormat="1">
      <c r="A11" s="78"/>
      <c r="B11" s="78" t="s">
        <v>72</v>
      </c>
      <c r="C11" s="79"/>
      <c r="D11" s="79"/>
      <c r="E11" s="79">
        <v>144008.78</v>
      </c>
      <c r="F11" s="79">
        <v>267488.06</v>
      </c>
      <c r="G11" s="79">
        <f t="shared" ref="G11:G13" si="4">E11+F11</f>
        <v>411496.83999999997</v>
      </c>
      <c r="H11" s="79"/>
      <c r="I11" s="79"/>
      <c r="J11" s="79">
        <v>222.59421639784944</v>
      </c>
      <c r="K11" s="79">
        <v>413.45600672043003</v>
      </c>
      <c r="L11" s="79">
        <f t="shared" si="3"/>
        <v>636.05022311827952</v>
      </c>
    </row>
    <row r="12" spans="1:13" s="76" customFormat="1">
      <c r="A12" s="78"/>
      <c r="B12" s="78" t="s">
        <v>73</v>
      </c>
      <c r="C12" s="79"/>
      <c r="D12" s="79"/>
      <c r="E12" s="79">
        <v>27312.01</v>
      </c>
      <c r="F12" s="79">
        <v>5458.9400000000005</v>
      </c>
      <c r="G12" s="79">
        <f t="shared" si="4"/>
        <v>32770.949999999997</v>
      </c>
      <c r="H12" s="79"/>
      <c r="I12" s="79"/>
      <c r="J12" s="79">
        <v>42.216144489247313</v>
      </c>
      <c r="K12" s="79">
        <v>8.4378776881720423</v>
      </c>
      <c r="L12" s="79">
        <f t="shared" si="3"/>
        <v>50.654022177419357</v>
      </c>
    </row>
    <row r="13" spans="1:13" s="76" customFormat="1">
      <c r="A13" s="82"/>
      <c r="B13" s="82" t="s">
        <v>113</v>
      </c>
      <c r="C13" s="79"/>
      <c r="D13" s="79"/>
      <c r="E13" s="79">
        <v>63314.205000000002</v>
      </c>
      <c r="F13" s="79"/>
      <c r="G13" s="79">
        <f t="shared" si="4"/>
        <v>63314.205000000002</v>
      </c>
      <c r="H13" s="79"/>
      <c r="I13" s="79"/>
      <c r="J13" s="79">
        <v>97.864698588709686</v>
      </c>
      <c r="K13" s="79"/>
      <c r="L13" s="79">
        <f t="shared" si="3"/>
        <v>97.864698588709686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1103683</v>
      </c>
      <c r="F14" s="41">
        <v>1262964</v>
      </c>
      <c r="G14" s="41">
        <f t="shared" ref="G14" si="5">SUM(C14:F14)</f>
        <v>2366647</v>
      </c>
      <c r="H14" s="32" t="s">
        <v>203</v>
      </c>
      <c r="I14" s="32" t="s">
        <v>203</v>
      </c>
      <c r="J14" s="32">
        <v>1705.9616263440857</v>
      </c>
      <c r="K14" s="32">
        <v>1952.1620967741933</v>
      </c>
      <c r="L14" s="32">
        <f>H14+I14+J14+K14</f>
        <v>3658.123723118279</v>
      </c>
    </row>
    <row r="15" spans="1:13" s="76" customFormat="1">
      <c r="A15" s="78"/>
      <c r="B15" s="78" t="s">
        <v>74</v>
      </c>
      <c r="C15" s="79"/>
      <c r="D15" s="79"/>
      <c r="E15" s="79">
        <v>1103683</v>
      </c>
      <c r="F15" s="79">
        <v>1262964</v>
      </c>
      <c r="G15" s="79">
        <f>F15+E15</f>
        <v>2366647</v>
      </c>
      <c r="H15" s="79"/>
      <c r="I15" s="79"/>
      <c r="J15" s="79">
        <v>1705.9616263440857</v>
      </c>
      <c r="K15" s="79">
        <v>1952.1620967741933</v>
      </c>
      <c r="L15" s="79">
        <f>H15+I15+J15+K15</f>
        <v>3658.123723118279</v>
      </c>
    </row>
    <row r="16" spans="1:13" s="76" customFormat="1">
      <c r="A16" s="83">
        <v>4</v>
      </c>
      <c r="B16" s="84" t="s">
        <v>13</v>
      </c>
      <c r="C16" s="41">
        <v>280445</v>
      </c>
      <c r="D16" s="41">
        <v>0</v>
      </c>
      <c r="E16" s="41">
        <v>1112460</v>
      </c>
      <c r="F16" s="41">
        <v>488943</v>
      </c>
      <c r="G16" s="41">
        <f t="shared" ref="G16:G17" si="6">SUM(C16:F16)</f>
        <v>1881848</v>
      </c>
      <c r="H16" s="32">
        <v>433.48353494623655</v>
      </c>
      <c r="I16" s="32" t="s">
        <v>203</v>
      </c>
      <c r="J16" s="32">
        <v>1719.5282258064515</v>
      </c>
      <c r="K16" s="32">
        <v>755.75866935483862</v>
      </c>
      <c r="L16" s="32">
        <f t="shared" ref="L16:L17" si="7">H16+I16+J16+K16</f>
        <v>2908.7704301075269</v>
      </c>
    </row>
    <row r="17" spans="1:12" s="76" customFormat="1">
      <c r="A17" s="78"/>
      <c r="B17" s="78" t="s">
        <v>80</v>
      </c>
      <c r="C17" s="79">
        <v>280445</v>
      </c>
      <c r="D17" s="79"/>
      <c r="E17" s="79">
        <v>92334.180000000008</v>
      </c>
      <c r="F17" s="79">
        <v>80675.595000000001</v>
      </c>
      <c r="G17" s="79">
        <f t="shared" si="6"/>
        <v>453454.77500000002</v>
      </c>
      <c r="H17" s="79">
        <v>433.48353494623655</v>
      </c>
      <c r="I17" s="79"/>
      <c r="J17" s="79">
        <v>142.72084274193548</v>
      </c>
      <c r="K17" s="79">
        <v>124.70018044354838</v>
      </c>
      <c r="L17" s="79">
        <f t="shared" si="7"/>
        <v>700.90455813172036</v>
      </c>
    </row>
    <row r="18" spans="1:12" s="76" customFormat="1">
      <c r="A18" s="78"/>
      <c r="B18" s="78" t="s">
        <v>81</v>
      </c>
      <c r="C18" s="79"/>
      <c r="D18" s="79"/>
      <c r="E18" s="79">
        <v>1020125.82</v>
      </c>
      <c r="F18" s="79">
        <v>408267.40500000003</v>
      </c>
      <c r="G18" s="79">
        <f t="shared" ref="G18:G30" si="8">SUM(C18:F18)</f>
        <v>1428393.2250000001</v>
      </c>
      <c r="H18" s="79"/>
      <c r="I18" s="79"/>
      <c r="J18" s="79">
        <v>1576.8073830645158</v>
      </c>
      <c r="K18" s="79">
        <v>631.0584889112904</v>
      </c>
      <c r="L18" s="79">
        <f>H18+I18+J18+K18</f>
        <v>2207.8658719758059</v>
      </c>
    </row>
    <row r="19" spans="1:12" s="76" customFormat="1">
      <c r="A19" s="83">
        <v>5</v>
      </c>
      <c r="B19" s="84" t="s">
        <v>14</v>
      </c>
      <c r="C19" s="41">
        <v>286137</v>
      </c>
      <c r="D19" s="41">
        <v>96679</v>
      </c>
      <c r="E19" s="41">
        <v>3870465</v>
      </c>
      <c r="F19" s="41">
        <v>1751061</v>
      </c>
      <c r="G19" s="41">
        <f t="shared" si="8"/>
        <v>6004342</v>
      </c>
      <c r="H19" s="32">
        <v>442.28165322580639</v>
      </c>
      <c r="I19" s="32">
        <v>149.43662634408599</v>
      </c>
      <c r="J19" s="32">
        <v>5982.5735887096771</v>
      </c>
      <c r="K19" s="32">
        <v>2706.6131048387097</v>
      </c>
      <c r="L19" s="32">
        <f>H19+I19+J19+K19</f>
        <v>9280.9049731182786</v>
      </c>
    </row>
    <row r="20" spans="1:12" s="76" customFormat="1">
      <c r="A20" s="78"/>
      <c r="B20" s="78" t="s">
        <v>78</v>
      </c>
      <c r="C20" s="79">
        <v>286137</v>
      </c>
      <c r="D20" s="79">
        <v>96679</v>
      </c>
      <c r="E20" s="79">
        <v>1238549</v>
      </c>
      <c r="F20" s="79">
        <v>105064</v>
      </c>
      <c r="G20" s="79">
        <f t="shared" si="8"/>
        <v>1726429</v>
      </c>
      <c r="H20" s="79">
        <v>442.28165322580639</v>
      </c>
      <c r="I20" s="79">
        <v>149.43662634408599</v>
      </c>
      <c r="J20" s="79">
        <v>1914.4238575268814</v>
      </c>
      <c r="K20" s="79">
        <v>162.39731182795697</v>
      </c>
      <c r="L20" s="79">
        <f t="shared" ref="L20:L23" si="9">H20+I20+J20+K20</f>
        <v>2668.5394489247306</v>
      </c>
    </row>
    <row r="21" spans="1:12" s="76" customFormat="1">
      <c r="A21" s="78"/>
      <c r="B21" s="78" t="s">
        <v>79</v>
      </c>
      <c r="C21" s="79"/>
      <c r="D21" s="79"/>
      <c r="E21" s="79">
        <v>1122435</v>
      </c>
      <c r="F21" s="79">
        <v>910552</v>
      </c>
      <c r="G21" s="79">
        <f t="shared" si="8"/>
        <v>2032987</v>
      </c>
      <c r="H21" s="79"/>
      <c r="I21" s="79"/>
      <c r="J21" s="79">
        <v>1734.9465725806449</v>
      </c>
      <c r="K21" s="79">
        <v>1407.4392473118278</v>
      </c>
      <c r="L21" s="79">
        <f t="shared" si="9"/>
        <v>3142.3858198924727</v>
      </c>
    </row>
    <row r="22" spans="1:12" s="76" customFormat="1">
      <c r="A22" s="78"/>
      <c r="B22" s="78" t="s">
        <v>75</v>
      </c>
      <c r="C22" s="79"/>
      <c r="D22" s="79"/>
      <c r="E22" s="79">
        <v>1277253</v>
      </c>
      <c r="F22" s="79">
        <v>472786</v>
      </c>
      <c r="G22" s="79">
        <f t="shared" si="8"/>
        <v>1750039</v>
      </c>
      <c r="H22" s="79"/>
      <c r="I22" s="79"/>
      <c r="J22" s="79">
        <v>1974.2485887096771</v>
      </c>
      <c r="K22" s="79">
        <v>730.78481182795701</v>
      </c>
      <c r="L22" s="79">
        <f t="shared" si="9"/>
        <v>2705.033400537634</v>
      </c>
    </row>
    <row r="23" spans="1:12" s="76" customFormat="1">
      <c r="A23" s="78"/>
      <c r="B23" s="78" t="s">
        <v>76</v>
      </c>
      <c r="C23" s="79"/>
      <c r="D23" s="79"/>
      <c r="E23" s="79">
        <v>232228</v>
      </c>
      <c r="F23" s="79">
        <v>262659</v>
      </c>
      <c r="G23" s="79">
        <f t="shared" si="8"/>
        <v>494887</v>
      </c>
      <c r="H23" s="79"/>
      <c r="I23" s="79"/>
      <c r="J23" s="79">
        <v>358.9545698924731</v>
      </c>
      <c r="K23" s="79">
        <v>405.99173387096772</v>
      </c>
      <c r="L23" s="79">
        <f t="shared" si="9"/>
        <v>764.94630376344082</v>
      </c>
    </row>
    <row r="24" spans="1:12" s="76" customFormat="1" ht="15.75" customHeight="1">
      <c r="A24" s="83">
        <v>6</v>
      </c>
      <c r="B24" s="84" t="s">
        <v>15</v>
      </c>
      <c r="C24" s="41">
        <v>8160</v>
      </c>
      <c r="D24" s="41">
        <v>0</v>
      </c>
      <c r="E24" s="41">
        <v>953911</v>
      </c>
      <c r="F24" s="41">
        <v>909053</v>
      </c>
      <c r="G24" s="41">
        <f t="shared" si="8"/>
        <v>1871124</v>
      </c>
      <c r="H24" s="32">
        <v>12.61290322580645</v>
      </c>
      <c r="I24" s="32" t="s">
        <v>203</v>
      </c>
      <c r="J24" s="32">
        <v>1474.4592069892471</v>
      </c>
      <c r="K24" s="32">
        <v>1405.1222446236559</v>
      </c>
      <c r="L24" s="32">
        <f>H24+I24+J24+K24</f>
        <v>2892.1943548387094</v>
      </c>
    </row>
    <row r="25" spans="1:12" s="76" customFormat="1">
      <c r="A25" s="78"/>
      <c r="B25" s="78" t="s">
        <v>83</v>
      </c>
      <c r="C25" s="79">
        <v>8160</v>
      </c>
      <c r="D25" s="79"/>
      <c r="E25" s="79">
        <v>44833.817000000003</v>
      </c>
      <c r="F25" s="79">
        <v>63633.710000000006</v>
      </c>
      <c r="G25" s="79">
        <f t="shared" si="8"/>
        <v>116627.527</v>
      </c>
      <c r="H25" s="79">
        <v>12.61290322580645</v>
      </c>
      <c r="I25" s="79"/>
      <c r="J25" s="79">
        <v>69.299582728494613</v>
      </c>
      <c r="K25" s="79">
        <v>98.358557123655913</v>
      </c>
      <c r="L25" s="79">
        <f t="shared" ref="L25:L29" si="10">H25+I25+J25+K25</f>
        <v>180.27104307795696</v>
      </c>
    </row>
    <row r="26" spans="1:12" s="76" customFormat="1">
      <c r="A26" s="78"/>
      <c r="B26" s="78" t="s">
        <v>82</v>
      </c>
      <c r="C26" s="79"/>
      <c r="D26" s="79"/>
      <c r="E26" s="79">
        <v>321468.00700000004</v>
      </c>
      <c r="F26" s="79">
        <v>243626.20400000003</v>
      </c>
      <c r="G26" s="79">
        <f t="shared" si="8"/>
        <v>565094.21100000013</v>
      </c>
      <c r="H26" s="79"/>
      <c r="I26" s="79"/>
      <c r="J26" s="79">
        <v>496.89275275537636</v>
      </c>
      <c r="K26" s="79">
        <v>376.57276155913979</v>
      </c>
      <c r="L26" s="79">
        <f t="shared" si="10"/>
        <v>873.46551431451621</v>
      </c>
    </row>
    <row r="27" spans="1:12" s="76" customFormat="1">
      <c r="A27" s="78"/>
      <c r="B27" s="78" t="s">
        <v>84</v>
      </c>
      <c r="C27" s="79"/>
      <c r="D27" s="79"/>
      <c r="E27" s="79">
        <v>53419.016000000003</v>
      </c>
      <c r="F27" s="79">
        <v>30907.802000000003</v>
      </c>
      <c r="G27" s="79">
        <f t="shared" si="8"/>
        <v>84326.817999999999</v>
      </c>
      <c r="H27" s="79"/>
      <c r="I27" s="79"/>
      <c r="J27" s="79">
        <v>82.569715591397852</v>
      </c>
      <c r="K27" s="79">
        <v>47.774156317204302</v>
      </c>
      <c r="L27" s="79">
        <f t="shared" si="10"/>
        <v>130.34387190860215</v>
      </c>
    </row>
    <row r="28" spans="1:12" s="76" customFormat="1">
      <c r="A28" s="78"/>
      <c r="B28" s="78" t="s">
        <v>85</v>
      </c>
      <c r="C28" s="79"/>
      <c r="D28" s="79"/>
      <c r="E28" s="79">
        <v>16216.487000000001</v>
      </c>
      <c r="F28" s="79">
        <v>21817.272000000001</v>
      </c>
      <c r="G28" s="79">
        <f t="shared" si="8"/>
        <v>38033.759000000005</v>
      </c>
      <c r="H28" s="79"/>
      <c r="I28" s="79"/>
      <c r="J28" s="79">
        <v>25.065806518817201</v>
      </c>
      <c r="K28" s="79">
        <v>33.722933870967744</v>
      </c>
      <c r="L28" s="79">
        <f t="shared" si="10"/>
        <v>58.788740389784948</v>
      </c>
    </row>
    <row r="29" spans="1:12" s="76" customFormat="1">
      <c r="A29" s="78"/>
      <c r="B29" s="78" t="s">
        <v>86</v>
      </c>
      <c r="C29" s="79"/>
      <c r="D29" s="79"/>
      <c r="E29" s="79">
        <v>517973.67299999989</v>
      </c>
      <c r="F29" s="79">
        <v>549068.01199999999</v>
      </c>
      <c r="G29" s="79">
        <f t="shared" si="8"/>
        <v>1067041.6849999998</v>
      </c>
      <c r="H29" s="79"/>
      <c r="I29" s="79"/>
      <c r="J29" s="79">
        <v>800.63134939516112</v>
      </c>
      <c r="K29" s="79">
        <v>848.69383575268807</v>
      </c>
      <c r="L29" s="79">
        <f t="shared" si="10"/>
        <v>1649.3251851478492</v>
      </c>
    </row>
    <row r="30" spans="1:12" s="76" customFormat="1">
      <c r="A30" s="83">
        <v>8</v>
      </c>
      <c r="B30" s="84" t="s">
        <v>16</v>
      </c>
      <c r="C30" s="41">
        <v>559188</v>
      </c>
      <c r="D30" s="41">
        <v>0</v>
      </c>
      <c r="E30" s="41">
        <v>1610934.0000000002</v>
      </c>
      <c r="F30" s="41">
        <v>1593315</v>
      </c>
      <c r="G30" s="41">
        <f t="shared" si="8"/>
        <v>3763437</v>
      </c>
      <c r="H30" s="32">
        <v>864.33629032258057</v>
      </c>
      <c r="I30" s="32" t="s">
        <v>203</v>
      </c>
      <c r="J30" s="32">
        <v>2490.0189516129035</v>
      </c>
      <c r="K30" s="32">
        <v>2462.7852822580639</v>
      </c>
      <c r="L30" s="32">
        <f>H30+I30+J30+K30</f>
        <v>5817.1405241935481</v>
      </c>
    </row>
    <row r="31" spans="1:12" s="76" customFormat="1">
      <c r="A31" s="78"/>
      <c r="B31" s="78" t="s">
        <v>87</v>
      </c>
      <c r="C31" s="79">
        <v>559188</v>
      </c>
      <c r="D31" s="79">
        <v>0</v>
      </c>
      <c r="E31" s="79">
        <v>1610934.0000000002</v>
      </c>
      <c r="F31" s="79">
        <v>1593315</v>
      </c>
      <c r="G31" s="79">
        <f t="shared" ref="G31:L31" si="11">G30</f>
        <v>3763437</v>
      </c>
      <c r="H31" s="79">
        <v>864.33629032258057</v>
      </c>
      <c r="I31" s="79"/>
      <c r="J31" s="79">
        <v>2490.0189516129035</v>
      </c>
      <c r="K31" s="79">
        <v>2462.7852822580639</v>
      </c>
      <c r="L31" s="79">
        <f t="shared" si="11"/>
        <v>5817.1405241935481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1763728</v>
      </c>
      <c r="F32" s="41">
        <v>609535</v>
      </c>
      <c r="G32" s="41">
        <f t="shared" ref="G32" si="12">SUM(C32:F32)</f>
        <v>2373263</v>
      </c>
      <c r="H32" s="32" t="s">
        <v>203</v>
      </c>
      <c r="I32" s="32" t="s">
        <v>203</v>
      </c>
      <c r="J32" s="32">
        <v>2726.1924731182794</v>
      </c>
      <c r="K32" s="32">
        <v>942.15759408602139</v>
      </c>
      <c r="L32" s="32">
        <f>H32+I32+J32+K32</f>
        <v>3668.350067204301</v>
      </c>
    </row>
    <row r="33" spans="1:12" s="76" customFormat="1">
      <c r="A33" s="78"/>
      <c r="B33" s="78" t="s">
        <v>88</v>
      </c>
      <c r="C33" s="79"/>
      <c r="D33" s="79"/>
      <c r="E33" s="79">
        <v>1763728</v>
      </c>
      <c r="F33" s="79">
        <v>609535</v>
      </c>
      <c r="G33" s="79">
        <f>G32</f>
        <v>2373263</v>
      </c>
      <c r="H33" s="79"/>
      <c r="I33" s="79"/>
      <c r="J33" s="79">
        <v>2726.1924731182794</v>
      </c>
      <c r="K33" s="79">
        <v>942.15759408602139</v>
      </c>
      <c r="L33" s="79">
        <f>K33+J33</f>
        <v>3668.350067204301</v>
      </c>
    </row>
    <row r="34" spans="1:12" s="76" customFormat="1">
      <c r="A34" s="83">
        <v>10</v>
      </c>
      <c r="B34" s="84" t="s">
        <v>18</v>
      </c>
      <c r="C34" s="41">
        <v>1164028</v>
      </c>
      <c r="D34" s="41">
        <v>0</v>
      </c>
      <c r="E34" s="41">
        <v>1532460</v>
      </c>
      <c r="F34" s="41">
        <v>1114382</v>
      </c>
      <c r="G34" s="41">
        <f>SUM(C34:F34)</f>
        <v>3810870</v>
      </c>
      <c r="H34" s="32">
        <v>1799.2368279569891</v>
      </c>
      <c r="I34" s="32" t="s">
        <v>203</v>
      </c>
      <c r="J34" s="32">
        <v>2368.7217741935483</v>
      </c>
      <c r="K34" s="32">
        <v>1722.4990591397848</v>
      </c>
      <c r="L34" s="32">
        <f>H34+I34+J34+K34</f>
        <v>5890.457661290322</v>
      </c>
    </row>
    <row r="35" spans="1:12" s="76" customFormat="1">
      <c r="A35" s="78"/>
      <c r="B35" s="78" t="s">
        <v>93</v>
      </c>
      <c r="C35" s="79">
        <v>1164028</v>
      </c>
      <c r="D35" s="79"/>
      <c r="E35" s="79">
        <v>1532460</v>
      </c>
      <c r="F35" s="79">
        <v>1114382</v>
      </c>
      <c r="G35" s="79">
        <f>SUM(C35:F35)</f>
        <v>3810870</v>
      </c>
      <c r="H35" s="79"/>
      <c r="I35" s="79"/>
      <c r="J35" s="79">
        <v>2368.7217741935483</v>
      </c>
      <c r="K35" s="79">
        <v>1722.4990591397848</v>
      </c>
      <c r="L35" s="79">
        <f>H35+I35+J35+K35</f>
        <v>4091.2208333333328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ref="G36:G39" si="13">SUM(C36:F36)</f>
        <v>0</v>
      </c>
      <c r="H36" s="79"/>
      <c r="I36" s="79"/>
      <c r="J36" s="100" t="s">
        <v>203</v>
      </c>
      <c r="K36" s="23" t="s">
        <v>203</v>
      </c>
      <c r="L36" s="23">
        <f>H36+I36+J36+K36</f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13"/>
        <v>0</v>
      </c>
      <c r="H37" s="79"/>
      <c r="I37" s="79"/>
      <c r="J37" s="23" t="s">
        <v>203</v>
      </c>
      <c r="K37" s="23" t="s">
        <v>203</v>
      </c>
      <c r="L37" s="23">
        <f t="shared" ref="L37:L40" si="14">H37+I37+J37+K37</f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13"/>
        <v>0</v>
      </c>
      <c r="H38" s="79"/>
      <c r="I38" s="79"/>
      <c r="J38" s="23" t="s">
        <v>203</v>
      </c>
      <c r="K38" s="23" t="s">
        <v>203</v>
      </c>
      <c r="L38" s="23">
        <f t="shared" si="14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13"/>
        <v>0</v>
      </c>
      <c r="H39" s="79"/>
      <c r="I39" s="79"/>
      <c r="J39" s="23" t="s">
        <v>203</v>
      </c>
      <c r="K39" s="23" t="s">
        <v>203</v>
      </c>
      <c r="L39" s="23">
        <f t="shared" si="14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23" t="s">
        <v>203</v>
      </c>
      <c r="K40" s="23" t="s">
        <v>203</v>
      </c>
      <c r="L40" s="23">
        <f t="shared" si="14"/>
        <v>0</v>
      </c>
    </row>
    <row r="41" spans="1:12" s="76" customFormat="1">
      <c r="A41" s="83">
        <v>11</v>
      </c>
      <c r="B41" s="84" t="s">
        <v>19</v>
      </c>
      <c r="C41" s="41">
        <v>9038</v>
      </c>
      <c r="D41" s="41">
        <v>23317</v>
      </c>
      <c r="E41" s="41">
        <v>875916</v>
      </c>
      <c r="F41" s="41">
        <v>1350279</v>
      </c>
      <c r="G41" s="41">
        <f t="shared" ref="G41" si="15">SUM(C41:F41)</f>
        <v>2258550</v>
      </c>
      <c r="H41" s="32">
        <v>13.970026881720429</v>
      </c>
      <c r="I41" s="32">
        <v>36.041061827956987</v>
      </c>
      <c r="J41" s="32">
        <v>1353.9024193548385</v>
      </c>
      <c r="K41" s="32">
        <v>2087.1247983870967</v>
      </c>
      <c r="L41" s="32">
        <f>H41+I41+J41+K41</f>
        <v>3491.0383064516127</v>
      </c>
    </row>
    <row r="42" spans="1:12" s="76" customFormat="1">
      <c r="A42" s="78"/>
      <c r="B42" s="78" t="s">
        <v>94</v>
      </c>
      <c r="C42" s="79">
        <v>9038</v>
      </c>
      <c r="D42" s="79">
        <v>23317</v>
      </c>
      <c r="E42" s="79">
        <v>875916</v>
      </c>
      <c r="F42" s="79">
        <v>1350279</v>
      </c>
      <c r="G42" s="79">
        <f>C42+D42+E42+F42</f>
        <v>2258550</v>
      </c>
      <c r="H42" s="79"/>
      <c r="I42" s="79">
        <v>36.041061827956987</v>
      </c>
      <c r="J42" s="79">
        <v>1353.9024193548385</v>
      </c>
      <c r="K42" s="79">
        <v>2087.1247983870967</v>
      </c>
      <c r="L42" s="79">
        <f>H42+I42+J42+K42</f>
        <v>3477.0682795698922</v>
      </c>
    </row>
    <row r="43" spans="1:12" s="76" customFormat="1">
      <c r="A43" s="83">
        <v>12</v>
      </c>
      <c r="B43" s="84" t="s">
        <v>20</v>
      </c>
      <c r="C43" s="41">
        <v>6040795</v>
      </c>
      <c r="D43" s="41">
        <v>1204540</v>
      </c>
      <c r="E43" s="41">
        <v>18551377</v>
      </c>
      <c r="F43" s="41">
        <v>3470181</v>
      </c>
      <c r="G43" s="41">
        <f t="shared" ref="G43:G48" si="16">SUM(C43:F43)</f>
        <v>29266893</v>
      </c>
      <c r="H43" s="42">
        <v>9337.2503360215051</v>
      </c>
      <c r="I43" s="42">
        <v>1861.8561827956987</v>
      </c>
      <c r="J43" s="32">
        <v>28674.843481182794</v>
      </c>
      <c r="K43" s="32">
        <v>5363.85504032258</v>
      </c>
      <c r="L43" s="32">
        <f>H43+I43+J43+K43</f>
        <v>45237.805040322579</v>
      </c>
    </row>
    <row r="44" spans="1:12" s="86" customFormat="1" ht="16.5" customHeight="1">
      <c r="A44" s="82"/>
      <c r="B44" s="82" t="s">
        <v>95</v>
      </c>
      <c r="C44" s="79">
        <v>6040795</v>
      </c>
      <c r="D44" s="79">
        <v>1204540</v>
      </c>
      <c r="E44" s="79">
        <v>18531688</v>
      </c>
      <c r="F44" s="79">
        <v>3462801</v>
      </c>
      <c r="G44" s="79">
        <f t="shared" ref="G44" si="17">G43-G45</f>
        <v>29239824</v>
      </c>
      <c r="H44" s="79">
        <v>9337.2503360215051</v>
      </c>
      <c r="I44" s="79">
        <v>1861.8561827956987</v>
      </c>
      <c r="J44" s="79">
        <v>28644.410215053762</v>
      </c>
      <c r="K44" s="79">
        <v>5352.4477822580648</v>
      </c>
      <c r="L44" s="79">
        <f t="shared" ref="L44:L74" si="18">H44+I44+J44+K44</f>
        <v>45195.964516129032</v>
      </c>
    </row>
    <row r="45" spans="1:12" s="76" customFormat="1">
      <c r="A45" s="82"/>
      <c r="B45" s="82" t="s">
        <v>97</v>
      </c>
      <c r="C45" s="79"/>
      <c r="D45" s="79"/>
      <c r="E45" s="79">
        <v>19689</v>
      </c>
      <c r="F45" s="79">
        <v>7380</v>
      </c>
      <c r="G45" s="79">
        <f t="shared" si="16"/>
        <v>27069</v>
      </c>
      <c r="H45" s="23"/>
      <c r="I45" s="23"/>
      <c r="J45" s="23"/>
      <c r="K45" s="23"/>
      <c r="L45" s="23">
        <f t="shared" si="18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102499</v>
      </c>
      <c r="G46" s="87">
        <f t="shared" si="16"/>
        <v>102499</v>
      </c>
      <c r="H46" s="88" t="s">
        <v>203</v>
      </c>
      <c r="I46" s="88" t="s">
        <v>203</v>
      </c>
      <c r="J46" s="88" t="s">
        <v>203</v>
      </c>
      <c r="K46" s="88">
        <v>158.43259408602151</v>
      </c>
      <c r="L46" s="88">
        <f>H46+I46+J46+K46</f>
        <v>158.43259408602151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102499</v>
      </c>
      <c r="G47" s="79">
        <f>G46</f>
        <v>102499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784733</v>
      </c>
      <c r="F48" s="41">
        <v>518852</v>
      </c>
      <c r="G48" s="41">
        <f t="shared" si="16"/>
        <v>1303585</v>
      </c>
      <c r="H48" s="42" t="s">
        <v>203</v>
      </c>
      <c r="I48" s="42" t="s">
        <v>203</v>
      </c>
      <c r="J48" s="32">
        <v>1212.9609543010749</v>
      </c>
      <c r="K48" s="32">
        <v>801.98897849462355</v>
      </c>
      <c r="L48" s="32">
        <f>H48+I48+J48+K48</f>
        <v>2014.9499327956985</v>
      </c>
    </row>
    <row r="49" spans="1:12" s="76" customFormat="1">
      <c r="A49" s="82"/>
      <c r="B49" s="82" t="s">
        <v>98</v>
      </c>
      <c r="C49" s="79"/>
      <c r="D49" s="79"/>
      <c r="E49" s="79">
        <v>784733</v>
      </c>
      <c r="F49" s="79">
        <v>518852</v>
      </c>
      <c r="G49" s="79">
        <f t="shared" ref="G49" si="19">G48</f>
        <v>1303585</v>
      </c>
      <c r="H49" s="79"/>
      <c r="I49" s="79"/>
      <c r="J49" s="79">
        <v>1212.9609543010749</v>
      </c>
      <c r="K49" s="79">
        <v>801.98897849462355</v>
      </c>
      <c r="L49" s="79">
        <f t="shared" si="18"/>
        <v>2014.9499327956985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2069219</v>
      </c>
      <c r="F50" s="41">
        <v>498319</v>
      </c>
      <c r="G50" s="41">
        <f t="shared" ref="G50" si="20">SUM(C50:F50)</f>
        <v>2567538</v>
      </c>
      <c r="H50" s="32" t="s">
        <v>203</v>
      </c>
      <c r="I50" s="32" t="s">
        <v>203</v>
      </c>
      <c r="J50" s="32">
        <v>3198.3895833333331</v>
      </c>
      <c r="K50" s="32">
        <v>770.25114247311819</v>
      </c>
      <c r="L50" s="32">
        <f>H50+I50+J50+K50</f>
        <v>3968.6407258064514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827687</v>
      </c>
      <c r="F51" s="79">
        <v>14950</v>
      </c>
      <c r="G51" s="79">
        <f>SUM(C51:F51)</f>
        <v>842637</v>
      </c>
      <c r="H51" s="79"/>
      <c r="I51" s="79"/>
      <c r="J51" s="79">
        <v>1279.3549059139782</v>
      </c>
      <c r="K51" s="79">
        <v>23.10819892473118</v>
      </c>
      <c r="L51" s="79">
        <f t="shared" si="18"/>
        <v>1302.4631048387093</v>
      </c>
    </row>
    <row r="52" spans="1:12" s="76" customFormat="1">
      <c r="A52" s="82"/>
      <c r="B52" s="82" t="s">
        <v>99</v>
      </c>
      <c r="C52" s="79"/>
      <c r="D52" s="79"/>
      <c r="E52" s="79">
        <v>206922</v>
      </c>
      <c r="F52" s="79">
        <v>348823</v>
      </c>
      <c r="G52" s="79">
        <f t="shared" ref="G52:G56" si="21">SUM(C52:F52)</f>
        <v>555745</v>
      </c>
      <c r="H52" s="79"/>
      <c r="I52" s="79"/>
      <c r="J52" s="79">
        <v>320</v>
      </c>
      <c r="K52" s="79">
        <v>539.14294354838705</v>
      </c>
      <c r="L52" s="79">
        <f t="shared" si="18"/>
        <v>859.14294354838705</v>
      </c>
    </row>
    <row r="53" spans="1:12" s="76" customFormat="1">
      <c r="A53" s="82"/>
      <c r="B53" s="82" t="s">
        <v>103</v>
      </c>
      <c r="C53" s="79"/>
      <c r="D53" s="79"/>
      <c r="E53" s="79">
        <v>165538</v>
      </c>
      <c r="F53" s="79">
        <v>134546</v>
      </c>
      <c r="G53" s="79">
        <f t="shared" si="21"/>
        <v>300084</v>
      </c>
      <c r="H53" s="79"/>
      <c r="I53" s="79"/>
      <c r="J53" s="79">
        <v>256</v>
      </c>
      <c r="K53" s="79">
        <v>208</v>
      </c>
      <c r="L53" s="79">
        <f t="shared" si="18"/>
        <v>464</v>
      </c>
    </row>
    <row r="54" spans="1:12" s="76" customFormat="1">
      <c r="A54" s="82"/>
      <c r="B54" s="82" t="s">
        <v>100</v>
      </c>
      <c r="C54" s="79"/>
      <c r="D54" s="79"/>
      <c r="E54" s="79">
        <v>620766</v>
      </c>
      <c r="F54" s="79">
        <v>0</v>
      </c>
      <c r="G54" s="79">
        <f t="shared" si="21"/>
        <v>620766</v>
      </c>
      <c r="H54" s="79"/>
      <c r="I54" s="79"/>
      <c r="J54" s="79">
        <v>960</v>
      </c>
      <c r="K54" s="79">
        <v>0</v>
      </c>
      <c r="L54" s="79">
        <f t="shared" si="18"/>
        <v>960</v>
      </c>
    </row>
    <row r="55" spans="1:12" s="76" customFormat="1">
      <c r="A55" s="82"/>
      <c r="B55" s="82" t="s">
        <v>104</v>
      </c>
      <c r="C55" s="79"/>
      <c r="D55" s="79"/>
      <c r="E55" s="79">
        <v>103461</v>
      </c>
      <c r="F55" s="79">
        <v>0</v>
      </c>
      <c r="G55" s="79">
        <f t="shared" si="21"/>
        <v>103461</v>
      </c>
      <c r="H55" s="79"/>
      <c r="I55" s="79"/>
      <c r="J55" s="79">
        <v>160</v>
      </c>
      <c r="K55" s="79">
        <v>0</v>
      </c>
      <c r="L55" s="79">
        <f t="shared" si="18"/>
        <v>160</v>
      </c>
    </row>
    <row r="56" spans="1:12" s="76" customFormat="1">
      <c r="A56" s="82"/>
      <c r="B56" s="82" t="s">
        <v>101</v>
      </c>
      <c r="C56" s="79"/>
      <c r="D56" s="79"/>
      <c r="E56" s="79">
        <v>144845</v>
      </c>
      <c r="F56" s="79">
        <v>0</v>
      </c>
      <c r="G56" s="79">
        <f t="shared" si="21"/>
        <v>144845</v>
      </c>
      <c r="H56" s="79"/>
      <c r="I56" s="79"/>
      <c r="J56" s="79">
        <v>224</v>
      </c>
      <c r="K56" s="79">
        <v>0</v>
      </c>
      <c r="L56" s="79">
        <f t="shared" si="18"/>
        <v>224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147712</v>
      </c>
      <c r="F57" s="55">
        <v>363504</v>
      </c>
      <c r="G57" s="55">
        <f t="shared" ref="G57" si="22">SUM(C57:F57)</f>
        <v>511216</v>
      </c>
      <c r="H57" s="26" t="s">
        <v>203</v>
      </c>
      <c r="I57" s="26" t="s">
        <v>203</v>
      </c>
      <c r="J57" s="26">
        <v>228.31827956989244</v>
      </c>
      <c r="K57" s="26">
        <v>561.86774193548376</v>
      </c>
      <c r="L57" s="44">
        <f>H57+I57+J57+K57</f>
        <v>790.18602150537617</v>
      </c>
    </row>
    <row r="58" spans="1:12" s="76" customFormat="1">
      <c r="A58" s="82"/>
      <c r="B58" s="82" t="s">
        <v>105</v>
      </c>
      <c r="C58" s="79"/>
      <c r="D58" s="79"/>
      <c r="E58" s="79">
        <v>147712</v>
      </c>
      <c r="F58" s="79">
        <v>363504</v>
      </c>
      <c r="G58" s="79">
        <f>G57</f>
        <v>511216</v>
      </c>
      <c r="H58" s="79"/>
      <c r="I58" s="79"/>
      <c r="J58" s="79">
        <v>228.31827956989244</v>
      </c>
      <c r="K58" s="79">
        <v>561.86774193548376</v>
      </c>
      <c r="L58" s="79">
        <f t="shared" si="18"/>
        <v>790.18602150537617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884911</v>
      </c>
      <c r="F59" s="41">
        <v>426627</v>
      </c>
      <c r="G59" s="41">
        <f t="shared" ref="G59" si="23">SUM(C59:F59)</f>
        <v>1311538</v>
      </c>
      <c r="H59" s="32" t="s">
        <v>203</v>
      </c>
      <c r="I59" s="32" t="s">
        <v>203</v>
      </c>
      <c r="J59" s="32">
        <v>1367.8059811827957</v>
      </c>
      <c r="K59" s="32">
        <v>659.43689516129018</v>
      </c>
      <c r="L59" s="32">
        <f>H59+I59+J59+K59</f>
        <v>2027.2428763440857</v>
      </c>
    </row>
    <row r="60" spans="1:12" s="76" customFormat="1">
      <c r="A60" s="82"/>
      <c r="B60" s="78" t="s">
        <v>106</v>
      </c>
      <c r="C60" s="79"/>
      <c r="D60" s="79"/>
      <c r="E60" s="79">
        <v>884911</v>
      </c>
      <c r="F60" s="79">
        <v>426627</v>
      </c>
      <c r="G60" s="79">
        <f>G59</f>
        <v>1311538</v>
      </c>
      <c r="H60" s="79"/>
      <c r="I60" s="79"/>
      <c r="J60" s="79">
        <v>1367.8059811827957</v>
      </c>
      <c r="K60" s="79">
        <v>659.43689516129018</v>
      </c>
      <c r="L60" s="79">
        <f t="shared" si="18"/>
        <v>2027.2428763440857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723797</v>
      </c>
      <c r="F61" s="41">
        <v>636915</v>
      </c>
      <c r="G61" s="41">
        <f t="shared" ref="G61" si="24">SUM(C61:F61)</f>
        <v>1360712</v>
      </c>
      <c r="H61" s="32" t="s">
        <v>203</v>
      </c>
      <c r="I61" s="32" t="s">
        <v>203</v>
      </c>
      <c r="J61" s="32">
        <v>1118.7722446236558</v>
      </c>
      <c r="K61" s="32">
        <v>984.47883064516122</v>
      </c>
      <c r="L61" s="32">
        <f>H61+I61+J61+K61</f>
        <v>2103.2510752688167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723797</v>
      </c>
      <c r="F62" s="79">
        <v>636915</v>
      </c>
      <c r="G62" s="79">
        <f>G61</f>
        <v>1360712</v>
      </c>
      <c r="H62" s="79"/>
      <c r="I62" s="79"/>
      <c r="J62" s="79">
        <v>1118.7722446236558</v>
      </c>
      <c r="K62" s="79">
        <v>984.47883064516122</v>
      </c>
      <c r="L62" s="79">
        <f t="shared" si="18"/>
        <v>2103.2510752688167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2327876</v>
      </c>
      <c r="F63" s="41">
        <v>2312539</v>
      </c>
      <c r="G63" s="41">
        <f t="shared" ref="G63" si="25">SUM(C63:F63)</f>
        <v>4640415</v>
      </c>
      <c r="H63" s="32" t="s">
        <v>203</v>
      </c>
      <c r="I63" s="32" t="s">
        <v>203</v>
      </c>
      <c r="J63" s="32">
        <v>3598.1954301075266</v>
      </c>
      <c r="K63" s="32">
        <v>3574.4890456989247</v>
      </c>
      <c r="L63" s="32">
        <f>H63+I63+J63+K63</f>
        <v>7172.6844758064508</v>
      </c>
    </row>
    <row r="64" spans="1:12" s="76" customFormat="1">
      <c r="A64" s="89"/>
      <c r="B64" s="89" t="s">
        <v>108</v>
      </c>
      <c r="C64" s="79"/>
      <c r="D64" s="79"/>
      <c r="E64" s="79">
        <v>448814</v>
      </c>
      <c r="F64" s="79">
        <v>445857</v>
      </c>
      <c r="G64" s="85">
        <f>SUM(C64:F64)</f>
        <v>894671</v>
      </c>
      <c r="H64" s="85"/>
      <c r="I64" s="85"/>
      <c r="J64" s="85">
        <v>693.73131720430104</v>
      </c>
      <c r="K64" s="85">
        <v>689.16068548387091</v>
      </c>
      <c r="L64" s="85">
        <f t="shared" si="18"/>
        <v>1382.8920026881719</v>
      </c>
    </row>
    <row r="65" spans="1:13" s="76" customFormat="1">
      <c r="A65" s="89"/>
      <c r="B65" s="89" t="s">
        <v>109</v>
      </c>
      <c r="C65" s="79"/>
      <c r="D65" s="79"/>
      <c r="E65" s="79">
        <v>980036</v>
      </c>
      <c r="F65" s="79">
        <v>973579</v>
      </c>
      <c r="G65" s="85">
        <f t="shared" ref="G65:G66" si="26">SUM(C65:F65)</f>
        <v>1953615</v>
      </c>
      <c r="H65" s="85"/>
      <c r="I65" s="85"/>
      <c r="J65" s="85">
        <v>1514.8405913978493</v>
      </c>
      <c r="K65" s="85">
        <v>1504.8600134408603</v>
      </c>
      <c r="L65" s="85">
        <f t="shared" si="18"/>
        <v>3019.7006048387093</v>
      </c>
    </row>
    <row r="66" spans="1:13" s="90" customFormat="1">
      <c r="A66" s="89"/>
      <c r="B66" s="89" t="s">
        <v>110</v>
      </c>
      <c r="C66" s="79"/>
      <c r="D66" s="79"/>
      <c r="E66" s="79">
        <v>899026</v>
      </c>
      <c r="F66" s="79">
        <v>893103</v>
      </c>
      <c r="G66" s="85">
        <f t="shared" si="26"/>
        <v>1792129</v>
      </c>
      <c r="H66" s="85"/>
      <c r="I66" s="85"/>
      <c r="J66" s="85">
        <v>1389.6235215053762</v>
      </c>
      <c r="K66" s="85">
        <v>1380.4683467741934</v>
      </c>
      <c r="L66" s="85">
        <f t="shared" si="18"/>
        <v>2770.0918682795696</v>
      </c>
      <c r="M66" s="76"/>
    </row>
    <row r="67" spans="1:13" s="90" customFormat="1">
      <c r="A67" s="83">
        <v>20</v>
      </c>
      <c r="B67" s="84" t="s">
        <v>27</v>
      </c>
      <c r="C67" s="41">
        <v>177666</v>
      </c>
      <c r="D67" s="41">
        <v>10203</v>
      </c>
      <c r="E67" s="41">
        <v>947141</v>
      </c>
      <c r="F67" s="41">
        <v>682195</v>
      </c>
      <c r="G67" s="41">
        <f t="shared" ref="G67" si="27">SUM(C67:F67)</f>
        <v>1817205</v>
      </c>
      <c r="H67" s="32">
        <v>274.61814516129033</v>
      </c>
      <c r="I67" s="32">
        <v>15.770766129032255</v>
      </c>
      <c r="J67" s="32">
        <v>1463.9948252688173</v>
      </c>
      <c r="K67" s="32">
        <v>1054.4680779569892</v>
      </c>
      <c r="L67" s="32">
        <f>H67+I67+J67+K67</f>
        <v>2808.8518145161288</v>
      </c>
      <c r="M67" s="76"/>
    </row>
    <row r="68" spans="1:13" s="90" customFormat="1" ht="31.5" customHeight="1">
      <c r="A68" s="89"/>
      <c r="B68" s="89" t="s">
        <v>111</v>
      </c>
      <c r="C68" s="79">
        <v>177666</v>
      </c>
      <c r="D68" s="79">
        <v>10203</v>
      </c>
      <c r="E68" s="79">
        <v>947141</v>
      </c>
      <c r="F68" s="79">
        <v>682195</v>
      </c>
      <c r="G68" s="79">
        <f t="shared" ref="G68" si="28">G67</f>
        <v>1817205</v>
      </c>
      <c r="H68" s="79">
        <v>274.61814516129033</v>
      </c>
      <c r="I68" s="79">
        <v>15.770766129032255</v>
      </c>
      <c r="J68" s="79">
        <v>1463.9948252688173</v>
      </c>
      <c r="K68" s="79">
        <v>1054.4680779569892</v>
      </c>
      <c r="L68" s="79">
        <f t="shared" si="18"/>
        <v>2808.8518145161288</v>
      </c>
      <c r="M68" s="76"/>
    </row>
    <row r="69" spans="1:13" s="90" customFormat="1">
      <c r="A69" s="83">
        <v>21</v>
      </c>
      <c r="B69" s="84" t="s">
        <v>28</v>
      </c>
      <c r="C69" s="41">
        <v>8101</v>
      </c>
      <c r="D69" s="41">
        <v>0</v>
      </c>
      <c r="E69" s="41">
        <v>5724548</v>
      </c>
      <c r="F69" s="41">
        <v>3347486</v>
      </c>
      <c r="G69" s="41">
        <f t="shared" ref="G69" si="29">SUM(C69:F69)</f>
        <v>9080135</v>
      </c>
      <c r="H69" s="32">
        <v>12.521706989247312</v>
      </c>
      <c r="I69" s="32" t="s">
        <v>203</v>
      </c>
      <c r="J69" s="32">
        <v>8848.4276881720434</v>
      </c>
      <c r="K69" s="32">
        <v>5174.2055107526885</v>
      </c>
      <c r="L69" s="32">
        <f>H69+I69+J69+K69</f>
        <v>14035.15490591398</v>
      </c>
    </row>
    <row r="70" spans="1:13" s="90" customFormat="1">
      <c r="A70" s="89"/>
      <c r="B70" s="89" t="s">
        <v>112</v>
      </c>
      <c r="C70" s="79"/>
      <c r="D70" s="79"/>
      <c r="E70" s="79">
        <v>5724548</v>
      </c>
      <c r="F70" s="79">
        <v>3334096.0559999999</v>
      </c>
      <c r="G70" s="85">
        <f>F70+E70</f>
        <v>9058644.0559999999</v>
      </c>
      <c r="H70" s="85"/>
      <c r="I70" s="85"/>
      <c r="J70" s="85">
        <v>8848.4276881720434</v>
      </c>
      <c r="K70" s="85">
        <v>5174.2055107526885</v>
      </c>
      <c r="L70" s="85">
        <f t="shared" si="18"/>
        <v>14022.633198924732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13389.944</v>
      </c>
      <c r="G71" s="85">
        <f>F71+E71</f>
        <v>13389.944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460166</v>
      </c>
      <c r="E72" s="41">
        <v>752935</v>
      </c>
      <c r="F72" s="41">
        <v>515145</v>
      </c>
      <c r="G72" s="41">
        <f t="shared" ref="G72" si="30">SUM(C72:F72)</f>
        <v>1728246</v>
      </c>
      <c r="H72" s="32" t="s">
        <v>203</v>
      </c>
      <c r="I72" s="32">
        <v>711.27809139784938</v>
      </c>
      <c r="J72" s="32">
        <v>1163.8108198924731</v>
      </c>
      <c r="K72" s="32">
        <v>796.25907258064512</v>
      </c>
      <c r="L72" s="32">
        <f>H72+I72+J72+K72</f>
        <v>2671.3479838709673</v>
      </c>
    </row>
    <row r="73" spans="1:13" s="90" customFormat="1">
      <c r="A73" s="89"/>
      <c r="B73" s="89" t="s">
        <v>114</v>
      </c>
      <c r="C73" s="79"/>
      <c r="D73" s="79"/>
      <c r="E73" s="79">
        <v>752935</v>
      </c>
      <c r="F73" s="79">
        <v>226663.8</v>
      </c>
      <c r="G73" s="85">
        <f>E73+F73</f>
        <v>979598.8</v>
      </c>
      <c r="H73" s="85"/>
      <c r="I73" s="85"/>
      <c r="J73" s="85">
        <v>1163.8108198924731</v>
      </c>
      <c r="K73" s="85">
        <v>350.3539919354838</v>
      </c>
      <c r="L73" s="85">
        <f t="shared" si="18"/>
        <v>1514.1648118279568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288481.2</v>
      </c>
      <c r="G74" s="85">
        <f>E74+F74</f>
        <v>288481.2</v>
      </c>
      <c r="H74" s="85"/>
      <c r="I74" s="85"/>
      <c r="J74" s="85"/>
      <c r="K74" s="85">
        <v>445.90508064516126</v>
      </c>
      <c r="L74" s="85">
        <f t="shared" si="18"/>
        <v>445.90508064516126</v>
      </c>
    </row>
    <row r="75" spans="1:13" s="90" customFormat="1">
      <c r="A75" s="80">
        <v>23</v>
      </c>
      <c r="B75" s="81" t="s">
        <v>30</v>
      </c>
      <c r="C75" s="55">
        <v>49286</v>
      </c>
      <c r="D75" s="55">
        <v>0</v>
      </c>
      <c r="E75" s="55">
        <v>2412468</v>
      </c>
      <c r="F75" s="55">
        <v>756945</v>
      </c>
      <c r="G75" s="55">
        <f t="shared" ref="G75" si="31">SUM(C75:F75)</f>
        <v>3218699</v>
      </c>
      <c r="H75" s="26">
        <v>76.181317204301081</v>
      </c>
      <c r="I75" s="26" t="s">
        <v>203</v>
      </c>
      <c r="J75" s="26">
        <v>3728.9491935483866</v>
      </c>
      <c r="K75" s="26">
        <v>1170.0090725806451</v>
      </c>
      <c r="L75" s="26">
        <f>H75+I75+J75+K75</f>
        <v>4975.1395833333327</v>
      </c>
    </row>
    <row r="76" spans="1:13" s="90" customFormat="1">
      <c r="A76" s="89"/>
      <c r="B76" s="89" t="s">
        <v>115</v>
      </c>
      <c r="C76" s="79">
        <v>49286</v>
      </c>
      <c r="D76" s="79">
        <v>0</v>
      </c>
      <c r="E76" s="79">
        <v>2412468</v>
      </c>
      <c r="F76" s="79">
        <v>756945</v>
      </c>
      <c r="G76" s="85">
        <f>F76+E76+C76</f>
        <v>3218699</v>
      </c>
      <c r="H76" s="85">
        <v>76.181317204301081</v>
      </c>
      <c r="I76" s="85"/>
      <c r="J76" s="85">
        <v>3728.9491935483866</v>
      </c>
      <c r="K76" s="85">
        <v>1170.0090725806451</v>
      </c>
      <c r="L76" s="85">
        <f t="shared" ref="L76" si="32">L75</f>
        <v>4975.1395833333327</v>
      </c>
    </row>
    <row r="77" spans="1:13" s="90" customFormat="1">
      <c r="A77" s="83">
        <v>24</v>
      </c>
      <c r="B77" s="84" t="s">
        <v>31</v>
      </c>
      <c r="C77" s="41">
        <v>788247</v>
      </c>
      <c r="D77" s="41">
        <v>453856</v>
      </c>
      <c r="E77" s="41">
        <v>9525</v>
      </c>
      <c r="F77" s="41">
        <v>448475</v>
      </c>
      <c r="G77" s="41">
        <f t="shared" ref="G77" si="33">SUM(C77:F77)</f>
        <v>1700103</v>
      </c>
      <c r="H77" s="32">
        <v>1218.3925403225805</v>
      </c>
      <c r="I77" s="32">
        <v>701.52473118279568</v>
      </c>
      <c r="J77" s="32">
        <v>14.722782258064516</v>
      </c>
      <c r="K77" s="32">
        <v>693.20732526881716</v>
      </c>
      <c r="L77" s="32">
        <f>H77+I77+J77+K77</f>
        <v>2627.8473790322578</v>
      </c>
    </row>
    <row r="78" spans="1:13" s="90" customFormat="1">
      <c r="A78" s="89"/>
      <c r="B78" s="89" t="s">
        <v>116</v>
      </c>
      <c r="C78" s="79">
        <v>788247</v>
      </c>
      <c r="D78" s="79">
        <v>453856</v>
      </c>
      <c r="E78" s="79">
        <v>1714.5</v>
      </c>
      <c r="F78" s="79">
        <v>38568.85</v>
      </c>
      <c r="G78" s="85">
        <f>C78+D78+E78+F78</f>
        <v>1282386.3500000001</v>
      </c>
      <c r="H78" s="85">
        <v>1218.3925403225805</v>
      </c>
      <c r="I78" s="85">
        <v>701.52473118279568</v>
      </c>
      <c r="J78" s="85">
        <v>2.6501008064516123</v>
      </c>
      <c r="K78" s="85">
        <v>59.615829973118274</v>
      </c>
      <c r="L78" s="85">
        <f t="shared" ref="L78:L79" si="34">SUM(H78:K78)</f>
        <v>1982.183202284946</v>
      </c>
    </row>
    <row r="79" spans="1:13" s="90" customFormat="1">
      <c r="A79" s="89"/>
      <c r="B79" s="89" t="s">
        <v>117</v>
      </c>
      <c r="C79" s="79"/>
      <c r="D79" s="79"/>
      <c r="E79" s="79">
        <v>7810.4999999999991</v>
      </c>
      <c r="F79" s="79">
        <v>409906.15</v>
      </c>
      <c r="G79" s="85">
        <f>C79+D79+E79+F79</f>
        <v>417716.65</v>
      </c>
      <c r="H79" s="85"/>
      <c r="I79" s="85"/>
      <c r="J79" s="85">
        <v>12.072681451612901</v>
      </c>
      <c r="K79" s="85">
        <v>633.59149529569891</v>
      </c>
      <c r="L79" s="85">
        <f t="shared" si="34"/>
        <v>645.66417674731179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473693</v>
      </c>
      <c r="F80" s="41">
        <v>437293</v>
      </c>
      <c r="G80" s="41">
        <f t="shared" ref="G80" si="35">SUM(C80:F80)</f>
        <v>910986</v>
      </c>
      <c r="H80" s="32" t="s">
        <v>203</v>
      </c>
      <c r="I80" s="32" t="s">
        <v>203</v>
      </c>
      <c r="J80" s="32">
        <v>732.18676075268809</v>
      </c>
      <c r="K80" s="32">
        <v>675.92331989247305</v>
      </c>
      <c r="L80" s="32">
        <f>H80+I80+J80+K80</f>
        <v>1408.1100806451611</v>
      </c>
    </row>
    <row r="81" spans="1:12" s="90" customFormat="1">
      <c r="A81" s="89"/>
      <c r="B81" s="89" t="s">
        <v>118</v>
      </c>
      <c r="C81" s="79"/>
      <c r="D81" s="79"/>
      <c r="E81" s="79">
        <v>473693</v>
      </c>
      <c r="F81" s="79">
        <v>437293</v>
      </c>
      <c r="G81" s="79">
        <f>SUM(C81:F81)</f>
        <v>910986</v>
      </c>
      <c r="H81" s="85"/>
      <c r="I81" s="85"/>
      <c r="J81" s="85">
        <v>732.18676075268809</v>
      </c>
      <c r="K81" s="85">
        <v>675.92331989247305</v>
      </c>
      <c r="L81" s="85">
        <f>H81+I81+J81+K81</f>
        <v>1408.1100806451611</v>
      </c>
    </row>
    <row r="82" spans="1:12" s="90" customFormat="1">
      <c r="A82" s="83">
        <v>26</v>
      </c>
      <c r="B82" s="84" t="s">
        <v>33</v>
      </c>
      <c r="C82" s="41">
        <v>316366</v>
      </c>
      <c r="D82" s="41">
        <v>0</v>
      </c>
      <c r="E82" s="41">
        <v>2025389</v>
      </c>
      <c r="F82" s="41">
        <v>922076</v>
      </c>
      <c r="G82" s="41">
        <f t="shared" ref="G82:G89" si="36">SUM(C82:F82)</f>
        <v>3263831</v>
      </c>
      <c r="H82" s="32">
        <v>489.00658602150537</v>
      </c>
      <c r="I82" s="32" t="s">
        <v>203</v>
      </c>
      <c r="J82" s="32">
        <v>3130.6415994623653</v>
      </c>
      <c r="K82" s="32">
        <v>1425.25188172043</v>
      </c>
      <c r="L82" s="32">
        <f>H82+I82+J82+K82</f>
        <v>5044.9000672043003</v>
      </c>
    </row>
    <row r="83" spans="1:12" s="90" customFormat="1">
      <c r="A83" s="89"/>
      <c r="B83" s="89" t="s">
        <v>119</v>
      </c>
      <c r="C83" s="79">
        <v>316366</v>
      </c>
      <c r="D83" s="79"/>
      <c r="E83" s="79">
        <v>370646</v>
      </c>
      <c r="F83" s="79">
        <v>472103</v>
      </c>
      <c r="G83" s="85">
        <f t="shared" si="36"/>
        <v>1159115</v>
      </c>
      <c r="H83" s="85">
        <v>489.00658602150537</v>
      </c>
      <c r="I83" s="85"/>
      <c r="J83" s="85">
        <v>572.90712365591389</v>
      </c>
      <c r="K83" s="85">
        <v>729.72909946236553</v>
      </c>
      <c r="L83" s="85">
        <f t="shared" ref="L83:L87" si="37">H83+I83+J83+K83</f>
        <v>1791.6428091397847</v>
      </c>
    </row>
    <row r="84" spans="1:12" s="90" customFormat="1">
      <c r="A84" s="89"/>
      <c r="B84" s="89" t="s">
        <v>120</v>
      </c>
      <c r="C84" s="79"/>
      <c r="D84" s="79"/>
      <c r="E84" s="79">
        <v>1180802</v>
      </c>
      <c r="F84" s="79">
        <v>449973</v>
      </c>
      <c r="G84" s="85">
        <f t="shared" si="36"/>
        <v>1630775</v>
      </c>
      <c r="H84" s="85"/>
      <c r="I84" s="85"/>
      <c r="J84" s="85">
        <v>1825.1643817204299</v>
      </c>
      <c r="K84" s="85">
        <v>695.52278225806435</v>
      </c>
      <c r="L84" s="85">
        <f t="shared" si="37"/>
        <v>2520.687163978494</v>
      </c>
    </row>
    <row r="85" spans="1:12" s="90" customFormat="1">
      <c r="A85" s="89"/>
      <c r="B85" s="89" t="s">
        <v>122</v>
      </c>
      <c r="C85" s="79"/>
      <c r="D85" s="79"/>
      <c r="E85" s="79">
        <v>24305</v>
      </c>
      <c r="F85" s="79"/>
      <c r="G85" s="85">
        <f t="shared" si="36"/>
        <v>24305</v>
      </c>
      <c r="H85" s="85"/>
      <c r="I85" s="85"/>
      <c r="J85" s="85">
        <v>37.5682123655914</v>
      </c>
      <c r="K85" s="85"/>
      <c r="L85" s="85">
        <f t="shared" si="37"/>
        <v>37.5682123655914</v>
      </c>
    </row>
    <row r="86" spans="1:12" s="90" customFormat="1">
      <c r="A86" s="89"/>
      <c r="B86" s="89" t="s">
        <v>121</v>
      </c>
      <c r="C86" s="79"/>
      <c r="D86" s="79"/>
      <c r="E86" s="79">
        <v>437484</v>
      </c>
      <c r="F86" s="79"/>
      <c r="G86" s="85">
        <f t="shared" si="36"/>
        <v>437484</v>
      </c>
      <c r="H86" s="85"/>
      <c r="I86" s="85"/>
      <c r="J86" s="85">
        <v>676.21854838709669</v>
      </c>
      <c r="K86" s="85"/>
      <c r="L86" s="85">
        <f t="shared" si="37"/>
        <v>676.21854838709669</v>
      </c>
    </row>
    <row r="87" spans="1:12" s="90" customFormat="1">
      <c r="A87" s="89"/>
      <c r="B87" s="89" t="s">
        <v>123</v>
      </c>
      <c r="C87" s="79"/>
      <c r="D87" s="79"/>
      <c r="E87" s="79">
        <v>10127</v>
      </c>
      <c r="F87" s="79"/>
      <c r="G87" s="85">
        <f t="shared" si="36"/>
        <v>10127</v>
      </c>
      <c r="H87" s="85"/>
      <c r="I87" s="85"/>
      <c r="J87" s="85">
        <v>15.653293010752687</v>
      </c>
      <c r="K87" s="85"/>
      <c r="L87" s="85">
        <f t="shared" si="37"/>
        <v>15.653293010752687</v>
      </c>
    </row>
    <row r="88" spans="1:12" s="90" customFormat="1">
      <c r="A88" s="89"/>
      <c r="B88" s="89" t="s">
        <v>206</v>
      </c>
      <c r="C88" s="79"/>
      <c r="D88" s="79"/>
      <c r="E88" s="79">
        <v>2025</v>
      </c>
      <c r="F88" s="79"/>
      <c r="G88" s="85"/>
      <c r="H88" s="85"/>
      <c r="I88" s="85"/>
      <c r="J88" s="85">
        <v>3.130040322580645</v>
      </c>
      <c r="K88" s="85"/>
      <c r="L88" s="85">
        <f>H88+I88+J88+K88</f>
        <v>3.130040322580645</v>
      </c>
    </row>
    <row r="89" spans="1:12" s="90" customFormat="1">
      <c r="A89" s="83">
        <v>27</v>
      </c>
      <c r="B89" s="84" t="s">
        <v>34</v>
      </c>
      <c r="C89" s="41">
        <v>0</v>
      </c>
      <c r="D89" s="41">
        <v>254716</v>
      </c>
      <c r="E89" s="41">
        <v>1871732</v>
      </c>
      <c r="F89" s="41">
        <v>787956</v>
      </c>
      <c r="G89" s="41">
        <f t="shared" si="36"/>
        <v>2914404</v>
      </c>
      <c r="H89" s="32" t="s">
        <v>203</v>
      </c>
      <c r="I89" s="32">
        <v>393.71424731182793</v>
      </c>
      <c r="J89" s="32">
        <v>2893.1341397849465</v>
      </c>
      <c r="K89" s="32">
        <v>1217.9427419354836</v>
      </c>
      <c r="L89" s="32">
        <f>H89+I89+J89+K89</f>
        <v>4504.7911290322581</v>
      </c>
    </row>
    <row r="90" spans="1:12" s="90" customFormat="1">
      <c r="A90" s="89"/>
      <c r="B90" s="89" t="s">
        <v>124</v>
      </c>
      <c r="C90" s="79"/>
      <c r="D90" s="79"/>
      <c r="E90" s="79">
        <v>939983</v>
      </c>
      <c r="F90" s="79">
        <v>512329</v>
      </c>
      <c r="G90" s="85">
        <f>SUM(C90:F90)</f>
        <v>1452312</v>
      </c>
      <c r="H90" s="85"/>
      <c r="I90" s="85"/>
      <c r="J90" s="85">
        <v>1452.9307123655913</v>
      </c>
      <c r="K90" s="85">
        <v>791.90638440860209</v>
      </c>
      <c r="L90" s="85">
        <f t="shared" ref="L90:L95" si="38">H90+I90+J90+K90</f>
        <v>2244.8370967741935</v>
      </c>
    </row>
    <row r="91" spans="1:12" s="90" customFormat="1">
      <c r="A91" s="89"/>
      <c r="B91" s="89" t="s">
        <v>127</v>
      </c>
      <c r="C91" s="79"/>
      <c r="D91" s="79"/>
      <c r="E91" s="79">
        <v>641068</v>
      </c>
      <c r="F91" s="79">
        <v>214324</v>
      </c>
      <c r="G91" s="85">
        <f t="shared" ref="G91:G95" si="39">SUM(C91:F91)</f>
        <v>855392</v>
      </c>
      <c r="H91" s="85"/>
      <c r="I91" s="85"/>
      <c r="J91" s="85">
        <v>990.89811827956976</v>
      </c>
      <c r="K91" s="85">
        <v>331.28037634408599</v>
      </c>
      <c r="L91" s="85">
        <f t="shared" si="38"/>
        <v>1322.1784946236558</v>
      </c>
    </row>
    <row r="92" spans="1:12" s="90" customFormat="1">
      <c r="A92" s="89"/>
      <c r="B92" s="89" t="s">
        <v>125</v>
      </c>
      <c r="C92" s="79"/>
      <c r="D92" s="79"/>
      <c r="E92" s="79">
        <v>196158</v>
      </c>
      <c r="F92" s="79">
        <v>2206</v>
      </c>
      <c r="G92" s="85">
        <f t="shared" si="39"/>
        <v>198364</v>
      </c>
      <c r="H92" s="85"/>
      <c r="I92" s="85"/>
      <c r="J92" s="85">
        <v>303.20120967741929</v>
      </c>
      <c r="K92" s="85">
        <v>3.4098118279569887</v>
      </c>
      <c r="L92" s="85">
        <f t="shared" si="38"/>
        <v>306.6110215053763</v>
      </c>
    </row>
    <row r="93" spans="1:12" s="90" customFormat="1">
      <c r="A93" s="89"/>
      <c r="B93" s="89" t="s">
        <v>126</v>
      </c>
      <c r="C93" s="79"/>
      <c r="D93" s="79"/>
      <c r="E93" s="79">
        <v>16284</v>
      </c>
      <c r="F93" s="79"/>
      <c r="G93" s="85">
        <f t="shared" si="39"/>
        <v>16284</v>
      </c>
      <c r="H93" s="85"/>
      <c r="I93" s="85"/>
      <c r="J93" s="85">
        <v>25.170161290322579</v>
      </c>
      <c r="K93" s="85"/>
      <c r="L93" s="85">
        <f t="shared" si="38"/>
        <v>25.170161290322579</v>
      </c>
    </row>
    <row r="94" spans="1:12" s="90" customFormat="1">
      <c r="A94" s="89"/>
      <c r="B94" s="89" t="s">
        <v>128</v>
      </c>
      <c r="C94" s="79"/>
      <c r="D94" s="79"/>
      <c r="E94" s="79">
        <v>28825</v>
      </c>
      <c r="F94" s="79">
        <v>32070</v>
      </c>
      <c r="G94" s="85">
        <f t="shared" si="39"/>
        <v>60895</v>
      </c>
      <c r="H94" s="85"/>
      <c r="I94" s="85"/>
      <c r="J94" s="85">
        <v>44.554771505376337</v>
      </c>
      <c r="K94" s="85">
        <v>49.570564516129025</v>
      </c>
      <c r="L94" s="85">
        <f t="shared" si="38"/>
        <v>94.125336021505362</v>
      </c>
    </row>
    <row r="95" spans="1:12" s="90" customFormat="1">
      <c r="A95" s="89"/>
      <c r="B95" s="89" t="s">
        <v>129</v>
      </c>
      <c r="C95" s="79"/>
      <c r="D95" s="79"/>
      <c r="E95" s="79">
        <v>49414</v>
      </c>
      <c r="F95" s="79">
        <v>27027</v>
      </c>
      <c r="G95" s="85">
        <f t="shared" si="39"/>
        <v>76441</v>
      </c>
      <c r="H95" s="85"/>
      <c r="I95" s="85"/>
      <c r="J95" s="85">
        <v>76.379166666666663</v>
      </c>
      <c r="K95" s="85">
        <v>41.775604838709675</v>
      </c>
      <c r="L95" s="85">
        <f t="shared" si="38"/>
        <v>118.15477150537635</v>
      </c>
    </row>
    <row r="96" spans="1:12" s="90" customFormat="1">
      <c r="A96" s="83">
        <v>28</v>
      </c>
      <c r="B96" s="84" t="s">
        <v>35</v>
      </c>
      <c r="C96" s="41">
        <v>380134</v>
      </c>
      <c r="D96" s="41">
        <v>0</v>
      </c>
      <c r="E96" s="41">
        <v>606223</v>
      </c>
      <c r="F96" s="41">
        <v>534950</v>
      </c>
      <c r="G96" s="41">
        <f t="shared" ref="G96" si="40">SUM(C96:F96)</f>
        <v>1521307</v>
      </c>
      <c r="H96" s="32">
        <v>587.57271505376343</v>
      </c>
      <c r="I96" s="32" t="s">
        <v>203</v>
      </c>
      <c r="J96" s="32">
        <v>937.03823924731182</v>
      </c>
      <c r="K96" s="32">
        <v>826.87163978494618</v>
      </c>
      <c r="L96" s="32">
        <f>H96+I96+J96+K96</f>
        <v>2351.4825940860214</v>
      </c>
    </row>
    <row r="97" spans="1:12" s="90" customFormat="1">
      <c r="A97" s="89"/>
      <c r="B97" s="89" t="s">
        <v>130</v>
      </c>
      <c r="C97" s="79">
        <v>380134</v>
      </c>
      <c r="D97" s="79">
        <v>0</v>
      </c>
      <c r="E97" s="79">
        <v>606223</v>
      </c>
      <c r="F97" s="79">
        <v>534950</v>
      </c>
      <c r="G97" s="85">
        <f>C97+D97+E97+F97</f>
        <v>1521307</v>
      </c>
      <c r="H97" s="85">
        <v>587.57271505376343</v>
      </c>
      <c r="I97" s="85"/>
      <c r="J97" s="85">
        <v>937.03823924731182</v>
      </c>
      <c r="K97" s="85">
        <v>826.87163978494618</v>
      </c>
      <c r="L97" s="85">
        <f>H97+I97+J97+K97</f>
        <v>2351.4825940860214</v>
      </c>
    </row>
    <row r="98" spans="1:12" s="90" customFormat="1">
      <c r="A98" s="83">
        <v>29</v>
      </c>
      <c r="B98" s="84" t="s">
        <v>36</v>
      </c>
      <c r="C98" s="41">
        <v>419047</v>
      </c>
      <c r="D98" s="41">
        <v>0</v>
      </c>
      <c r="E98" s="41">
        <v>1215885</v>
      </c>
      <c r="F98" s="41">
        <v>602584</v>
      </c>
      <c r="G98" s="41">
        <f t="shared" ref="G98:G101" si="41">SUM(C98:F98)</f>
        <v>2237516</v>
      </c>
      <c r="H98" s="32">
        <v>647.7204973118279</v>
      </c>
      <c r="I98" s="32" t="s">
        <v>203</v>
      </c>
      <c r="J98" s="32">
        <v>1879.3921370967741</v>
      </c>
      <c r="K98" s="32">
        <v>931.41344086021491</v>
      </c>
      <c r="L98" s="32">
        <f>H98+I98+J98+K98</f>
        <v>3458.5260752688168</v>
      </c>
    </row>
    <row r="99" spans="1:12" s="90" customFormat="1">
      <c r="A99" s="89"/>
      <c r="B99" s="89" t="s">
        <v>131</v>
      </c>
      <c r="C99" s="79">
        <v>419047</v>
      </c>
      <c r="D99" s="79"/>
      <c r="E99" s="79">
        <v>1139284</v>
      </c>
      <c r="F99" s="79">
        <v>602584</v>
      </c>
      <c r="G99" s="85">
        <f>SUM(C99:F99)</f>
        <v>2160915</v>
      </c>
      <c r="H99" s="85">
        <v>647.7204973118279</v>
      </c>
      <c r="I99" s="85"/>
      <c r="J99" s="85">
        <v>1760.9900537634408</v>
      </c>
      <c r="K99" s="85">
        <v>931.41344086021491</v>
      </c>
      <c r="L99" s="85">
        <f t="shared" ref="L99:L113" si="42">H99+I99+J99+K99</f>
        <v>3340.1239919354834</v>
      </c>
    </row>
    <row r="100" spans="1:12" s="90" customFormat="1">
      <c r="A100" s="89"/>
      <c r="B100" s="89" t="s">
        <v>97</v>
      </c>
      <c r="C100" s="79"/>
      <c r="D100" s="79"/>
      <c r="E100" s="79">
        <v>76601</v>
      </c>
      <c r="F100" s="79"/>
      <c r="G100" s="85">
        <f t="shared" si="41"/>
        <v>76601</v>
      </c>
      <c r="H100" s="85"/>
      <c r="I100" s="85"/>
      <c r="J100" s="85">
        <v>118.40208333333332</v>
      </c>
      <c r="K100" s="85"/>
      <c r="L100" s="85">
        <f t="shared" si="42"/>
        <v>118.40208333333332</v>
      </c>
    </row>
    <row r="101" spans="1:12" s="90" customFormat="1">
      <c r="A101" s="83">
        <v>30</v>
      </c>
      <c r="B101" s="84" t="s">
        <v>37</v>
      </c>
      <c r="C101" s="41">
        <v>0</v>
      </c>
      <c r="D101" s="41">
        <v>0</v>
      </c>
      <c r="E101" s="41">
        <v>3167170</v>
      </c>
      <c r="F101" s="41">
        <v>1655987</v>
      </c>
      <c r="G101" s="41">
        <f t="shared" si="41"/>
        <v>4823157</v>
      </c>
      <c r="H101" s="32" t="s">
        <v>203</v>
      </c>
      <c r="I101" s="32" t="s">
        <v>203</v>
      </c>
      <c r="J101" s="32">
        <v>4895.4912634408602</v>
      </c>
      <c r="K101" s="32">
        <v>2559.6573252688172</v>
      </c>
      <c r="L101" s="32">
        <f>H101+I101+J101+K101</f>
        <v>7455.1485887096769</v>
      </c>
    </row>
    <row r="102" spans="1:12" s="90" customFormat="1">
      <c r="A102" s="89"/>
      <c r="B102" s="89" t="s">
        <v>132</v>
      </c>
      <c r="C102" s="79"/>
      <c r="D102" s="79"/>
      <c r="E102" s="79">
        <v>3167170</v>
      </c>
      <c r="F102" s="79">
        <v>1655987</v>
      </c>
      <c r="G102" s="79">
        <f t="shared" ref="G102" si="43">G101</f>
        <v>4823157</v>
      </c>
      <c r="H102" s="85"/>
      <c r="I102" s="85"/>
      <c r="J102" s="85">
        <v>4895.4912634408602</v>
      </c>
      <c r="K102" s="85">
        <v>2559.6573252688172</v>
      </c>
      <c r="L102" s="85">
        <f t="shared" si="42"/>
        <v>7455.1485887096769</v>
      </c>
    </row>
    <row r="103" spans="1:12" s="90" customFormat="1">
      <c r="A103" s="83">
        <v>31</v>
      </c>
      <c r="B103" s="84" t="s">
        <v>38</v>
      </c>
      <c r="C103" s="41">
        <v>5248</v>
      </c>
      <c r="D103" s="41">
        <v>0</v>
      </c>
      <c r="E103" s="41">
        <v>724195</v>
      </c>
      <c r="F103" s="91">
        <v>607559.98000000021</v>
      </c>
      <c r="G103" s="41">
        <f t="shared" ref="G103" si="44">SUM(C103:F103)</f>
        <v>1337002.9800000002</v>
      </c>
      <c r="H103" s="32">
        <v>8.1118279569892469</v>
      </c>
      <c r="I103" s="32" t="s">
        <v>203</v>
      </c>
      <c r="J103" s="32">
        <v>1119.3874327956989</v>
      </c>
      <c r="K103" s="32">
        <v>939.10480779569923</v>
      </c>
      <c r="L103" s="32">
        <f t="shared" si="42"/>
        <v>2066.6040685483872</v>
      </c>
    </row>
    <row r="104" spans="1:12" s="90" customFormat="1">
      <c r="A104" s="89"/>
      <c r="B104" s="89" t="s">
        <v>133</v>
      </c>
      <c r="C104" s="79"/>
      <c r="D104" s="79"/>
      <c r="E104" s="79">
        <v>724195</v>
      </c>
      <c r="F104" s="79">
        <v>607559.98000000021</v>
      </c>
      <c r="G104" s="85">
        <f>E104+F104</f>
        <v>1331754.9800000002</v>
      </c>
      <c r="H104" s="85"/>
      <c r="I104" s="85"/>
      <c r="J104" s="85">
        <v>1119.3874327956989</v>
      </c>
      <c r="K104" s="85">
        <v>939.10480779569923</v>
      </c>
      <c r="L104" s="85">
        <f t="shared" si="42"/>
        <v>2058.4922405913981</v>
      </c>
    </row>
    <row r="105" spans="1:12" s="90" customFormat="1">
      <c r="A105" s="80">
        <v>32</v>
      </c>
      <c r="B105" s="81" t="s">
        <v>39</v>
      </c>
      <c r="C105" s="55">
        <v>529079</v>
      </c>
      <c r="D105" s="55">
        <v>97349</v>
      </c>
      <c r="E105" s="55">
        <v>4196145</v>
      </c>
      <c r="F105" s="55">
        <v>1772640</v>
      </c>
      <c r="G105" s="55">
        <f t="shared" ref="G105" si="45">SUM(C105:F105)</f>
        <v>6595213</v>
      </c>
      <c r="H105" s="26">
        <v>817.79684139784945</v>
      </c>
      <c r="I105" s="26">
        <v>150.47224462365591</v>
      </c>
      <c r="J105" s="26">
        <v>6485.9768145161279</v>
      </c>
      <c r="K105" s="26">
        <v>2739.9677419354834</v>
      </c>
      <c r="L105" s="26">
        <f t="shared" si="42"/>
        <v>10194.213642473116</v>
      </c>
    </row>
    <row r="106" spans="1:12" s="90" customFormat="1">
      <c r="A106" s="89"/>
      <c r="B106" s="89" t="s">
        <v>134</v>
      </c>
      <c r="C106" s="79">
        <v>529079</v>
      </c>
      <c r="D106" s="79">
        <v>97349</v>
      </c>
      <c r="E106" s="79">
        <v>4196145</v>
      </c>
      <c r="F106" s="79">
        <v>1772640</v>
      </c>
      <c r="G106" s="85">
        <f>C106+D106+E106+F106</f>
        <v>6595213</v>
      </c>
      <c r="H106" s="85">
        <v>817.79684139784945</v>
      </c>
      <c r="I106" s="85"/>
      <c r="J106" s="85">
        <v>6485.9768145161279</v>
      </c>
      <c r="K106" s="85">
        <v>2739.9677419354834</v>
      </c>
      <c r="L106" s="85">
        <f t="shared" si="42"/>
        <v>10043.741397849461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393406</v>
      </c>
      <c r="F107" s="92">
        <v>68081</v>
      </c>
      <c r="G107" s="41">
        <f t="shared" ref="G107:G109" si="46">SUM(C107:F107)</f>
        <v>461487</v>
      </c>
      <c r="H107" s="32" t="s">
        <v>203</v>
      </c>
      <c r="I107" s="32" t="s">
        <v>203</v>
      </c>
      <c r="J107" s="32">
        <v>608.08723118279568</v>
      </c>
      <c r="K107" s="32">
        <v>105.23272849462364</v>
      </c>
      <c r="L107" s="32">
        <f t="shared" si="42"/>
        <v>713.31995967741932</v>
      </c>
    </row>
    <row r="108" spans="1:12" s="90" customFormat="1" ht="30">
      <c r="A108" s="89"/>
      <c r="B108" s="93" t="s">
        <v>135</v>
      </c>
      <c r="C108" s="79"/>
      <c r="D108" s="79"/>
      <c r="E108" s="79">
        <v>393406</v>
      </c>
      <c r="F108" s="79">
        <v>68081</v>
      </c>
      <c r="G108" s="85">
        <f t="shared" si="46"/>
        <v>461487</v>
      </c>
      <c r="H108" s="85"/>
      <c r="I108" s="85"/>
      <c r="J108" s="85">
        <v>608.08723118279568</v>
      </c>
      <c r="K108" s="85">
        <v>105.23272849462364</v>
      </c>
      <c r="L108" s="85">
        <f t="shared" si="42"/>
        <v>713.31995967741932</v>
      </c>
    </row>
    <row r="109" spans="1:12" s="90" customFormat="1">
      <c r="A109" s="80">
        <v>34</v>
      </c>
      <c r="B109" s="81" t="s">
        <v>41</v>
      </c>
      <c r="C109" s="55">
        <v>133631</v>
      </c>
      <c r="D109" s="55">
        <v>0</v>
      </c>
      <c r="E109" s="55">
        <v>78905</v>
      </c>
      <c r="F109" s="55">
        <v>97333</v>
      </c>
      <c r="G109" s="55">
        <f t="shared" si="46"/>
        <v>309869</v>
      </c>
      <c r="H109" s="26">
        <v>206.5532930107527</v>
      </c>
      <c r="I109" s="26" t="s">
        <v>203</v>
      </c>
      <c r="J109" s="26">
        <v>121.96337365591398</v>
      </c>
      <c r="K109" s="26">
        <v>150.44751344086018</v>
      </c>
      <c r="L109" s="26">
        <f t="shared" si="42"/>
        <v>478.96418010752683</v>
      </c>
    </row>
    <row r="110" spans="1:12" s="90" customFormat="1">
      <c r="A110" s="89"/>
      <c r="B110" s="89" t="s">
        <v>136</v>
      </c>
      <c r="C110" s="79">
        <v>133631</v>
      </c>
      <c r="D110" s="79"/>
      <c r="E110" s="79">
        <v>78905</v>
      </c>
      <c r="F110" s="79">
        <v>97333</v>
      </c>
      <c r="G110" s="85">
        <f t="shared" ref="G110" si="47">G109</f>
        <v>309869</v>
      </c>
      <c r="H110" s="85">
        <v>206.5532930107527</v>
      </c>
      <c r="I110" s="85"/>
      <c r="J110" s="85">
        <v>121.96337365591398</v>
      </c>
      <c r="K110" s="85">
        <v>150.44751344086018</v>
      </c>
      <c r="L110" s="85">
        <f t="shared" si="42"/>
        <v>478.96418010752683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219650</v>
      </c>
      <c r="F111" s="41">
        <v>40011</v>
      </c>
      <c r="G111" s="41">
        <f t="shared" ref="G111:G116" si="48">SUM(C111:F111)</f>
        <v>259661</v>
      </c>
      <c r="H111" s="32" t="s">
        <v>203</v>
      </c>
      <c r="I111" s="32" t="s">
        <v>203</v>
      </c>
      <c r="J111" s="32">
        <v>339.51276881720429</v>
      </c>
      <c r="K111" s="32">
        <v>61.844959677419354</v>
      </c>
      <c r="L111" s="32">
        <f t="shared" si="42"/>
        <v>401.35772849462364</v>
      </c>
    </row>
    <row r="112" spans="1:12" s="90" customFormat="1" ht="30">
      <c r="A112" s="89"/>
      <c r="B112" s="93" t="s">
        <v>138</v>
      </c>
      <c r="C112" s="79"/>
      <c r="D112" s="79"/>
      <c r="E112" s="79">
        <v>52716</v>
      </c>
      <c r="F112" s="79">
        <v>2440.6709999999998</v>
      </c>
      <c r="G112" s="85">
        <f t="shared" si="48"/>
        <v>55156.671000000002</v>
      </c>
      <c r="H112" s="85"/>
      <c r="I112" s="85"/>
      <c r="J112" s="85">
        <v>81.483064516129033</v>
      </c>
      <c r="K112" s="85">
        <v>3.7725425403225801</v>
      </c>
      <c r="L112" s="85">
        <f t="shared" si="42"/>
        <v>85.255607056451609</v>
      </c>
    </row>
    <row r="113" spans="1:12" s="90" customFormat="1">
      <c r="A113" s="89"/>
      <c r="B113" s="89" t="s">
        <v>137</v>
      </c>
      <c r="C113" s="79"/>
      <c r="D113" s="79"/>
      <c r="E113" s="79">
        <v>166934</v>
      </c>
      <c r="F113" s="79">
        <v>37570.328999999998</v>
      </c>
      <c r="G113" s="85">
        <f t="shared" si="48"/>
        <v>204504.329</v>
      </c>
      <c r="H113" s="85"/>
      <c r="I113" s="85"/>
      <c r="J113" s="85">
        <v>258.02970430107524</v>
      </c>
      <c r="K113" s="85">
        <v>58.072417137096771</v>
      </c>
      <c r="L113" s="85">
        <f t="shared" si="42"/>
        <v>316.10212143817199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169314</v>
      </c>
      <c r="E114" s="41">
        <v>943031</v>
      </c>
      <c r="F114" s="41">
        <v>1075945</v>
      </c>
      <c r="G114" s="41">
        <f t="shared" si="48"/>
        <v>2188290</v>
      </c>
      <c r="H114" s="32" t="s">
        <v>203</v>
      </c>
      <c r="I114" s="32">
        <v>261.70846774193546</v>
      </c>
      <c r="J114" s="32">
        <v>1457.6420026881719</v>
      </c>
      <c r="K114" s="32">
        <v>1663.0870295698924</v>
      </c>
      <c r="L114" s="32">
        <f>H114+I114+J114+K114</f>
        <v>3382.4375</v>
      </c>
    </row>
    <row r="115" spans="1:12" s="90" customFormat="1" ht="30" customHeight="1">
      <c r="A115" s="89"/>
      <c r="B115" s="89" t="s">
        <v>139</v>
      </c>
      <c r="C115" s="79"/>
      <c r="D115" s="79">
        <v>169314</v>
      </c>
      <c r="E115" s="79">
        <v>943031</v>
      </c>
      <c r="F115" s="79">
        <v>1075945</v>
      </c>
      <c r="G115" s="85">
        <f t="shared" si="48"/>
        <v>2188290</v>
      </c>
      <c r="H115" s="85"/>
      <c r="I115" s="85">
        <v>261.70846774193546</v>
      </c>
      <c r="J115" s="85">
        <v>1457.6420026881719</v>
      </c>
      <c r="K115" s="85">
        <v>1663.0870295698924</v>
      </c>
      <c r="L115" s="85">
        <f>H115+I115+J115+K115</f>
        <v>3382.4375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458275</v>
      </c>
      <c r="F116" s="41">
        <v>613690</v>
      </c>
      <c r="G116" s="41">
        <f t="shared" si="48"/>
        <v>1071965</v>
      </c>
      <c r="H116" s="32" t="s">
        <v>203</v>
      </c>
      <c r="I116" s="32" t="s">
        <v>203</v>
      </c>
      <c r="J116" s="32">
        <v>708.35517473118273</v>
      </c>
      <c r="K116" s="32">
        <v>948.57997311827955</v>
      </c>
      <c r="L116" s="32">
        <f>H116+I116+J116+K116</f>
        <v>1656.9351478494623</v>
      </c>
    </row>
    <row r="117" spans="1:12" s="90" customFormat="1">
      <c r="A117" s="89"/>
      <c r="B117" s="89" t="s">
        <v>140</v>
      </c>
      <c r="C117" s="79"/>
      <c r="D117" s="79"/>
      <c r="E117" s="79">
        <v>458275</v>
      </c>
      <c r="F117" s="79">
        <v>613690</v>
      </c>
      <c r="G117" s="85">
        <f>SUM(C117:F117)</f>
        <v>1071965</v>
      </c>
      <c r="H117" s="85"/>
      <c r="I117" s="85"/>
      <c r="J117" s="85">
        <v>708.35517473118273</v>
      </c>
      <c r="K117" s="85">
        <v>948.57997311827955</v>
      </c>
      <c r="L117" s="85">
        <f>SUM(H117:K117)</f>
        <v>1656.9351478494623</v>
      </c>
    </row>
    <row r="118" spans="1:12" s="90" customFormat="1">
      <c r="A118" s="83">
        <v>38</v>
      </c>
      <c r="B118" s="84" t="s">
        <v>45</v>
      </c>
      <c r="C118" s="41">
        <v>123970</v>
      </c>
      <c r="D118" s="41">
        <v>0</v>
      </c>
      <c r="E118" s="41">
        <v>1109114</v>
      </c>
      <c r="F118" s="41">
        <v>325089</v>
      </c>
      <c r="G118" s="41">
        <f t="shared" ref="G118:G128" si="49">SUM(C118:F118)</f>
        <v>1558173</v>
      </c>
      <c r="H118" s="32">
        <v>191.62029569892471</v>
      </c>
      <c r="I118" s="32" t="s">
        <v>203</v>
      </c>
      <c r="J118" s="32">
        <v>1714.3563172043009</v>
      </c>
      <c r="K118" s="32">
        <v>502.48971774193541</v>
      </c>
      <c r="L118" s="32">
        <f>H118+I118+J118+K118</f>
        <v>2408.4663306451612</v>
      </c>
    </row>
    <row r="119" spans="1:12" s="90" customFormat="1">
      <c r="A119" s="89"/>
      <c r="B119" s="89" t="s">
        <v>146</v>
      </c>
      <c r="C119" s="79">
        <v>123970</v>
      </c>
      <c r="D119" s="79"/>
      <c r="E119" s="79">
        <v>325969</v>
      </c>
      <c r="F119" s="79">
        <v>84523</v>
      </c>
      <c r="G119" s="85">
        <f>SUM(C119:F119)</f>
        <v>534462</v>
      </c>
      <c r="H119" s="85">
        <v>191.62029569892471</v>
      </c>
      <c r="I119" s="85"/>
      <c r="J119" s="85">
        <v>503.84993279569886</v>
      </c>
      <c r="K119" s="85">
        <v>130.64711021505374</v>
      </c>
      <c r="L119" s="85">
        <f t="shared" ref="L119:L125" si="50">H119+I119+J119+K119</f>
        <v>826.11733870967737</v>
      </c>
    </row>
    <row r="120" spans="1:12" s="90" customFormat="1">
      <c r="A120" s="89"/>
      <c r="B120" s="89" t="s">
        <v>141</v>
      </c>
      <c r="C120" s="79"/>
      <c r="D120" s="79"/>
      <c r="E120" s="79">
        <v>106253</v>
      </c>
      <c r="F120" s="79"/>
      <c r="G120" s="85">
        <f t="shared" si="49"/>
        <v>106253</v>
      </c>
      <c r="H120" s="85"/>
      <c r="I120" s="85"/>
      <c r="J120" s="85">
        <v>164.23514784946235</v>
      </c>
      <c r="K120" s="85"/>
      <c r="L120" s="85">
        <f t="shared" si="50"/>
        <v>164.23514784946235</v>
      </c>
    </row>
    <row r="121" spans="1:12" s="90" customFormat="1">
      <c r="A121" s="89"/>
      <c r="B121" s="89" t="s">
        <v>142</v>
      </c>
      <c r="C121" s="79"/>
      <c r="D121" s="79"/>
      <c r="E121" s="79">
        <v>15971</v>
      </c>
      <c r="F121" s="79"/>
      <c r="G121" s="85">
        <f t="shared" si="49"/>
        <v>15971</v>
      </c>
      <c r="H121" s="85"/>
      <c r="I121" s="85"/>
      <c r="J121" s="85">
        <v>24.686357526881718</v>
      </c>
      <c r="K121" s="85"/>
      <c r="L121" s="85">
        <f t="shared" si="50"/>
        <v>24.686357526881718</v>
      </c>
    </row>
    <row r="122" spans="1:12" s="90" customFormat="1">
      <c r="A122" s="89"/>
      <c r="B122" s="89" t="s">
        <v>143</v>
      </c>
      <c r="C122" s="79"/>
      <c r="D122" s="79"/>
      <c r="E122" s="79">
        <v>40150</v>
      </c>
      <c r="F122" s="79">
        <v>26690</v>
      </c>
      <c r="G122" s="85">
        <f t="shared" si="49"/>
        <v>66840</v>
      </c>
      <c r="H122" s="85"/>
      <c r="I122" s="85"/>
      <c r="J122" s="85">
        <v>62.059811827956992</v>
      </c>
      <c r="K122" s="85">
        <v>41.254704301075265</v>
      </c>
      <c r="L122" s="85">
        <f t="shared" si="50"/>
        <v>103.31451612903226</v>
      </c>
    </row>
    <row r="123" spans="1:12" s="90" customFormat="1">
      <c r="A123" s="89"/>
      <c r="B123" s="89" t="s">
        <v>144</v>
      </c>
      <c r="C123" s="79"/>
      <c r="D123" s="79"/>
      <c r="E123" s="79">
        <v>33938</v>
      </c>
      <c r="F123" s="79">
        <v>40636</v>
      </c>
      <c r="G123" s="85">
        <f t="shared" si="49"/>
        <v>74574</v>
      </c>
      <c r="H123" s="85"/>
      <c r="I123" s="85"/>
      <c r="J123" s="85">
        <v>52.457930107526877</v>
      </c>
      <c r="K123" s="85">
        <v>62.811021505376338</v>
      </c>
      <c r="L123" s="85">
        <f t="shared" si="50"/>
        <v>115.26895161290321</v>
      </c>
    </row>
    <row r="124" spans="1:12" s="90" customFormat="1">
      <c r="A124" s="89"/>
      <c r="B124" s="89" t="s">
        <v>145</v>
      </c>
      <c r="C124" s="79"/>
      <c r="D124" s="79"/>
      <c r="E124" s="79">
        <v>65549</v>
      </c>
      <c r="F124" s="79">
        <v>105491</v>
      </c>
      <c r="G124" s="85">
        <f t="shared" si="49"/>
        <v>171040</v>
      </c>
      <c r="H124" s="85"/>
      <c r="I124" s="85"/>
      <c r="J124" s="85">
        <v>101.3190188172043</v>
      </c>
      <c r="K124" s="85">
        <v>163.05732526881718</v>
      </c>
      <c r="L124" s="85">
        <f t="shared" si="50"/>
        <v>264.3763440860215</v>
      </c>
    </row>
    <row r="125" spans="1:12" s="90" customFormat="1">
      <c r="A125" s="89"/>
      <c r="B125" s="89" t="s">
        <v>147</v>
      </c>
      <c r="C125" s="79"/>
      <c r="D125" s="79"/>
      <c r="E125" s="79">
        <v>521284</v>
      </c>
      <c r="F125" s="79">
        <v>67749</v>
      </c>
      <c r="G125" s="85">
        <f t="shared" si="49"/>
        <v>589033</v>
      </c>
      <c r="H125" s="85"/>
      <c r="I125" s="85"/>
      <c r="J125" s="85">
        <v>805.74811827956978</v>
      </c>
      <c r="K125" s="85">
        <v>104.7195564516129</v>
      </c>
      <c r="L125" s="85">
        <f t="shared" si="50"/>
        <v>910.46767473118268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467152</v>
      </c>
      <c r="F126" s="95">
        <v>90506</v>
      </c>
      <c r="G126" s="41">
        <f t="shared" si="49"/>
        <v>557658</v>
      </c>
      <c r="H126" s="51" t="s">
        <v>203</v>
      </c>
      <c r="I126" s="51" t="s">
        <v>203</v>
      </c>
      <c r="J126" s="32">
        <v>722.07634408602144</v>
      </c>
      <c r="K126" s="32">
        <v>139.89502688172041</v>
      </c>
      <c r="L126" s="32">
        <f>H126+I126+J126+K126</f>
        <v>861.9713709677419</v>
      </c>
    </row>
    <row r="127" spans="1:12" s="90" customFormat="1" ht="30">
      <c r="A127" s="89"/>
      <c r="B127" s="93" t="s">
        <v>148</v>
      </c>
      <c r="C127" s="79"/>
      <c r="D127" s="79"/>
      <c r="E127" s="79">
        <v>467152</v>
      </c>
      <c r="F127" s="79">
        <v>90506</v>
      </c>
      <c r="G127" s="85">
        <f t="shared" si="49"/>
        <v>557658</v>
      </c>
      <c r="H127" s="85"/>
      <c r="I127" s="85"/>
      <c r="J127" s="85">
        <v>722.07634408602144</v>
      </c>
      <c r="K127" s="85">
        <v>139.89502688172041</v>
      </c>
      <c r="L127" s="85">
        <f>SUM(H127:K127)</f>
        <v>861.9713709677419</v>
      </c>
    </row>
    <row r="128" spans="1:12" s="90" customFormat="1">
      <c r="A128" s="83">
        <v>40</v>
      </c>
      <c r="B128" s="84" t="s">
        <v>47</v>
      </c>
      <c r="C128" s="41">
        <v>135801</v>
      </c>
      <c r="D128" s="41">
        <v>0</v>
      </c>
      <c r="E128" s="41">
        <v>3321372</v>
      </c>
      <c r="F128" s="41">
        <v>2428456</v>
      </c>
      <c r="G128" s="41">
        <f t="shared" si="49"/>
        <v>5885629</v>
      </c>
      <c r="H128" s="32">
        <v>209.90745967741935</v>
      </c>
      <c r="I128" s="32" t="s">
        <v>203</v>
      </c>
      <c r="J128" s="32">
        <v>5133.8411290322583</v>
      </c>
      <c r="K128" s="32">
        <v>3753.6618279569889</v>
      </c>
      <c r="L128" s="32">
        <f>H128+I128+J128+K128</f>
        <v>9097.4104166666657</v>
      </c>
    </row>
    <row r="129" spans="1:12" s="90" customFormat="1">
      <c r="A129" s="89"/>
      <c r="B129" s="89" t="s">
        <v>149</v>
      </c>
      <c r="C129" s="79">
        <v>135801</v>
      </c>
      <c r="D129" s="79">
        <v>0</v>
      </c>
      <c r="E129" s="79">
        <v>3321372</v>
      </c>
      <c r="F129" s="79">
        <v>2428456</v>
      </c>
      <c r="G129" s="85">
        <f>C129+D129+E129+F129</f>
        <v>5885629</v>
      </c>
      <c r="H129" s="85">
        <v>209.90745967741935</v>
      </c>
      <c r="I129" s="85"/>
      <c r="J129" s="85">
        <v>5133.8411290322583</v>
      </c>
      <c r="K129" s="85">
        <v>3753.6618279569889</v>
      </c>
      <c r="L129" s="85">
        <f>H129+I129+J129+K129</f>
        <v>9097.4104166666657</v>
      </c>
    </row>
    <row r="130" spans="1:12" s="90" customFormat="1">
      <c r="A130" s="83">
        <v>41</v>
      </c>
      <c r="B130" s="84" t="s">
        <v>48</v>
      </c>
      <c r="C130" s="41">
        <v>689415</v>
      </c>
      <c r="D130" s="41">
        <v>0</v>
      </c>
      <c r="E130" s="41">
        <v>6797379</v>
      </c>
      <c r="F130" s="41">
        <v>2627201</v>
      </c>
      <c r="G130" s="41">
        <f t="shared" ref="G130" si="51">SUM(C130:F130)</f>
        <v>10113995</v>
      </c>
      <c r="H130" s="32">
        <v>1065.6280241935483</v>
      </c>
      <c r="I130" s="32" t="s">
        <v>203</v>
      </c>
      <c r="J130" s="32">
        <v>10506.701411290322</v>
      </c>
      <c r="K130" s="32">
        <v>4060.8617607526876</v>
      </c>
      <c r="L130" s="32">
        <f>H130+I130+J130+K130</f>
        <v>15633.191196236556</v>
      </c>
    </row>
    <row r="131" spans="1:12" s="90" customFormat="1">
      <c r="A131" s="89"/>
      <c r="B131" s="89" t="s">
        <v>150</v>
      </c>
      <c r="C131" s="79">
        <v>689415</v>
      </c>
      <c r="D131" s="79"/>
      <c r="E131" s="79">
        <v>2786925.3899999997</v>
      </c>
      <c r="F131" s="79">
        <v>866976.33000000007</v>
      </c>
      <c r="G131" s="85">
        <f>SUM(C131:F131)</f>
        <v>4343316.72</v>
      </c>
      <c r="H131" s="85">
        <v>1065.6280241935483</v>
      </c>
      <c r="I131" s="85"/>
      <c r="J131" s="85">
        <v>4307.7475786290315</v>
      </c>
      <c r="K131" s="85">
        <v>1340.0843810483871</v>
      </c>
      <c r="L131" s="85">
        <f>SUM(H131:K131)</f>
        <v>6713.4599838709673</v>
      </c>
    </row>
    <row r="132" spans="1:12" s="90" customFormat="1">
      <c r="A132" s="89"/>
      <c r="B132" s="89" t="s">
        <v>151</v>
      </c>
      <c r="C132" s="79"/>
      <c r="D132" s="79"/>
      <c r="E132" s="79">
        <v>4010453.61</v>
      </c>
      <c r="F132" s="79">
        <v>1760224.6700000002</v>
      </c>
      <c r="G132" s="85">
        <f>SUM(C132:F132)</f>
        <v>5770678.2800000003</v>
      </c>
      <c r="H132" s="85"/>
      <c r="I132" s="85"/>
      <c r="J132" s="85">
        <v>6198.9538326612901</v>
      </c>
      <c r="K132" s="85">
        <v>2720.777379704301</v>
      </c>
      <c r="L132" s="85">
        <f>SUM(H132:K132)</f>
        <v>8919.7312123655902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671289</v>
      </c>
      <c r="F133" s="41">
        <v>438708</v>
      </c>
      <c r="G133" s="41">
        <f t="shared" ref="G133" si="52">SUM(C133:F133)</f>
        <v>1109997</v>
      </c>
      <c r="H133" s="32" t="s">
        <v>203</v>
      </c>
      <c r="I133" s="32" t="s">
        <v>203</v>
      </c>
      <c r="J133" s="32">
        <v>1037.6106854838708</v>
      </c>
      <c r="K133" s="32">
        <v>678.11048387096764</v>
      </c>
      <c r="L133" s="32">
        <f>H133+I133+J133+K133</f>
        <v>1715.7211693548384</v>
      </c>
    </row>
    <row r="134" spans="1:12" s="90" customFormat="1">
      <c r="A134" s="89"/>
      <c r="B134" s="89" t="s">
        <v>152</v>
      </c>
      <c r="C134" s="79"/>
      <c r="D134" s="79"/>
      <c r="E134" s="79">
        <v>671289</v>
      </c>
      <c r="F134" s="79">
        <v>438708</v>
      </c>
      <c r="G134" s="85">
        <f>F134+E134</f>
        <v>1109997</v>
      </c>
      <c r="H134" s="85"/>
      <c r="I134" s="85"/>
      <c r="J134" s="85">
        <v>1037.6106854838708</v>
      </c>
      <c r="K134" s="85">
        <v>678.11048387096764</v>
      </c>
      <c r="L134" s="85">
        <f>H134+I134+J134+K134</f>
        <v>1715.7211693548384</v>
      </c>
    </row>
    <row r="135" spans="1:12" s="90" customFormat="1">
      <c r="A135" s="83">
        <v>43</v>
      </c>
      <c r="B135" s="84" t="s">
        <v>50</v>
      </c>
      <c r="C135" s="96">
        <v>289852</v>
      </c>
      <c r="D135" s="41"/>
      <c r="E135" s="96">
        <v>2847859</v>
      </c>
      <c r="F135" s="96">
        <v>1985665</v>
      </c>
      <c r="G135" s="41">
        <f>SUM(C135:F135)</f>
        <v>5123376</v>
      </c>
      <c r="H135" s="32">
        <v>448.02392473118272</v>
      </c>
      <c r="I135" s="32" t="s">
        <v>203</v>
      </c>
      <c r="J135" s="32">
        <v>4401.9325940860217</v>
      </c>
      <c r="K135" s="32">
        <v>3069.2402553763441</v>
      </c>
      <c r="L135" s="32">
        <f>H135+I135+J135+K135</f>
        <v>7919.1967741935487</v>
      </c>
    </row>
    <row r="136" spans="1:12" s="90" customFormat="1">
      <c r="A136" s="89"/>
      <c r="B136" s="89" t="s">
        <v>153</v>
      </c>
      <c r="C136" s="79">
        <v>289852</v>
      </c>
      <c r="D136" s="79"/>
      <c r="E136" s="79">
        <v>254599</v>
      </c>
      <c r="F136" s="79">
        <v>336769</v>
      </c>
      <c r="G136" s="85">
        <f t="shared" ref="G136:G141" si="53">SUM(C136:F136)</f>
        <v>881220</v>
      </c>
      <c r="H136" s="85">
        <v>448.02392473118272</v>
      </c>
      <c r="I136" s="85"/>
      <c r="J136" s="85">
        <v>393.53340053763435</v>
      </c>
      <c r="K136" s="85">
        <v>520.54348118279563</v>
      </c>
      <c r="L136" s="85">
        <f>SUM(H136:K136)</f>
        <v>1362.1008064516127</v>
      </c>
    </row>
    <row r="137" spans="1:12" s="90" customFormat="1">
      <c r="A137" s="89"/>
      <c r="B137" s="89" t="s">
        <v>154</v>
      </c>
      <c r="C137" s="79"/>
      <c r="D137" s="79"/>
      <c r="E137" s="79">
        <v>1225719</v>
      </c>
      <c r="F137" s="79">
        <v>944581</v>
      </c>
      <c r="G137" s="85">
        <f t="shared" si="53"/>
        <v>2170300</v>
      </c>
      <c r="H137" s="85"/>
      <c r="I137" s="85"/>
      <c r="J137" s="85">
        <v>1894.5925403225804</v>
      </c>
      <c r="K137" s="85">
        <v>1460.0378360215052</v>
      </c>
      <c r="L137" s="85">
        <f t="shared" ref="L137:L141" si="54">SUM(H137:K137)</f>
        <v>3354.6303763440856</v>
      </c>
    </row>
    <row r="138" spans="1:12" s="90" customFormat="1">
      <c r="A138" s="89"/>
      <c r="B138" s="89" t="s">
        <v>155</v>
      </c>
      <c r="C138" s="79"/>
      <c r="D138" s="79"/>
      <c r="E138" s="79">
        <v>616561</v>
      </c>
      <c r="F138" s="79"/>
      <c r="G138" s="85">
        <f t="shared" si="53"/>
        <v>616561</v>
      </c>
      <c r="H138" s="85"/>
      <c r="I138" s="85"/>
      <c r="J138" s="85">
        <v>953.01767473118275</v>
      </c>
      <c r="K138" s="85"/>
      <c r="L138" s="85">
        <f t="shared" si="54"/>
        <v>953.01767473118275</v>
      </c>
    </row>
    <row r="139" spans="1:12" s="90" customFormat="1">
      <c r="A139" s="89"/>
      <c r="B139" s="89" t="s">
        <v>199</v>
      </c>
      <c r="C139" s="79"/>
      <c r="D139" s="79"/>
      <c r="E139" s="79">
        <v>410946</v>
      </c>
      <c r="F139" s="79">
        <v>601458</v>
      </c>
      <c r="G139" s="85">
        <f t="shared" si="53"/>
        <v>1012404</v>
      </c>
      <c r="H139" s="85"/>
      <c r="I139" s="85"/>
      <c r="J139" s="85">
        <v>635.19879032258063</v>
      </c>
      <c r="K139" s="85">
        <v>929.67298387096764</v>
      </c>
      <c r="L139" s="85">
        <f t="shared" si="54"/>
        <v>1564.8717741935484</v>
      </c>
    </row>
    <row r="140" spans="1:12" s="90" customFormat="1">
      <c r="A140" s="89"/>
      <c r="B140" s="89" t="s">
        <v>200</v>
      </c>
      <c r="C140" s="79"/>
      <c r="D140" s="79"/>
      <c r="E140" s="79">
        <v>59235</v>
      </c>
      <c r="F140" s="79">
        <v>102857</v>
      </c>
      <c r="G140" s="85">
        <f t="shared" si="53"/>
        <v>162092</v>
      </c>
      <c r="H140" s="85"/>
      <c r="I140" s="85"/>
      <c r="J140" s="85">
        <v>91.559475806451601</v>
      </c>
      <c r="K140" s="85">
        <v>158.98595430107525</v>
      </c>
      <c r="L140" s="85">
        <f t="shared" si="54"/>
        <v>250.54543010752684</v>
      </c>
    </row>
    <row r="141" spans="1:12" s="90" customFormat="1">
      <c r="A141" s="89"/>
      <c r="B141" s="89" t="s">
        <v>201</v>
      </c>
      <c r="C141" s="79"/>
      <c r="D141" s="79"/>
      <c r="E141" s="79">
        <v>280799</v>
      </c>
      <c r="F141" s="79"/>
      <c r="G141" s="85">
        <f t="shared" si="53"/>
        <v>280799</v>
      </c>
      <c r="H141" s="85"/>
      <c r="I141" s="85"/>
      <c r="J141" s="85">
        <v>434.0307123655914</v>
      </c>
      <c r="K141" s="85"/>
      <c r="L141" s="85">
        <f t="shared" si="54"/>
        <v>434.0307123655914</v>
      </c>
    </row>
    <row r="142" spans="1:12" s="90" customFormat="1">
      <c r="A142" s="83">
        <v>44</v>
      </c>
      <c r="B142" s="84" t="s">
        <v>51</v>
      </c>
      <c r="C142" s="41">
        <v>1006221</v>
      </c>
      <c r="D142" s="41">
        <v>143767</v>
      </c>
      <c r="E142" s="96">
        <v>3708045</v>
      </c>
      <c r="F142" s="41">
        <v>1009982</v>
      </c>
      <c r="G142" s="41">
        <f>SUM(C142:F142)</f>
        <v>5868015</v>
      </c>
      <c r="H142" s="32">
        <v>1555.3147177419353</v>
      </c>
      <c r="I142" s="32">
        <v>222.22049731182796</v>
      </c>
      <c r="J142" s="32">
        <v>5731.5211693548381</v>
      </c>
      <c r="K142" s="32">
        <v>1561.1280913978494</v>
      </c>
      <c r="L142" s="32">
        <f>H142+I142+J142+K142</f>
        <v>9070.1844758064508</v>
      </c>
    </row>
    <row r="143" spans="1:12" s="90" customFormat="1">
      <c r="A143" s="89"/>
      <c r="B143" s="89" t="s">
        <v>156</v>
      </c>
      <c r="C143" s="79">
        <v>1006221</v>
      </c>
      <c r="D143" s="79">
        <v>143767</v>
      </c>
      <c r="E143" s="79">
        <v>2154499</v>
      </c>
      <c r="F143" s="79">
        <v>770248</v>
      </c>
      <c r="G143" s="85">
        <f>C143+D143+E143+F143</f>
        <v>4074735</v>
      </c>
      <c r="H143" s="85">
        <v>1555.3147177419353</v>
      </c>
      <c r="I143" s="85">
        <v>222.22049731182796</v>
      </c>
      <c r="J143" s="85">
        <v>3330.2067876344086</v>
      </c>
      <c r="K143" s="85">
        <v>1190.571505376344</v>
      </c>
      <c r="L143" s="85">
        <f>H143+I143+J143+K143</f>
        <v>6298.3135080645161</v>
      </c>
    </row>
    <row r="144" spans="1:12" s="90" customFormat="1">
      <c r="A144" s="89"/>
      <c r="B144" s="89" t="s">
        <v>157</v>
      </c>
      <c r="C144" s="79"/>
      <c r="D144" s="79"/>
      <c r="E144" s="79">
        <v>1522931</v>
      </c>
      <c r="F144" s="79">
        <v>228443</v>
      </c>
      <c r="G144" s="85">
        <f t="shared" ref="G144:G145" si="55">C144+D144+E144+F144</f>
        <v>1751374</v>
      </c>
      <c r="H144" s="85"/>
      <c r="I144" s="85"/>
      <c r="J144" s="85">
        <v>2353.9928091397846</v>
      </c>
      <c r="K144" s="85">
        <v>353.10409946236558</v>
      </c>
      <c r="L144" s="85">
        <f t="shared" ref="L144:L145" si="56">H144+I144+J144+K144</f>
        <v>2707.0969086021501</v>
      </c>
    </row>
    <row r="145" spans="1:12" s="90" customFormat="1">
      <c r="A145" s="89"/>
      <c r="B145" s="89" t="s">
        <v>197</v>
      </c>
      <c r="C145" s="79"/>
      <c r="D145" s="79"/>
      <c r="E145" s="79">
        <v>30615</v>
      </c>
      <c r="F145" s="79">
        <v>11291</v>
      </c>
      <c r="G145" s="85">
        <f t="shared" si="55"/>
        <v>41906</v>
      </c>
      <c r="H145" s="85"/>
      <c r="I145" s="85"/>
      <c r="J145" s="85">
        <v>47.32157258064516</v>
      </c>
      <c r="K145" s="85">
        <v>17.452486559139782</v>
      </c>
      <c r="L145" s="85">
        <f t="shared" si="56"/>
        <v>64.774059139784939</v>
      </c>
    </row>
    <row r="146" spans="1:12" s="90" customFormat="1">
      <c r="A146" s="83">
        <v>45</v>
      </c>
      <c r="B146" s="84" t="s">
        <v>52</v>
      </c>
      <c r="C146" s="41">
        <v>175733</v>
      </c>
      <c r="D146" s="41">
        <v>11510</v>
      </c>
      <c r="E146" s="53">
        <v>3532487</v>
      </c>
      <c r="F146" s="51">
        <v>3299806</v>
      </c>
      <c r="G146" s="41">
        <f t="shared" ref="G146" si="57">SUM(C146:F146)</f>
        <v>7019536</v>
      </c>
      <c r="H146" s="32">
        <v>271.63030913978491</v>
      </c>
      <c r="I146" s="32">
        <v>17.790994623655912</v>
      </c>
      <c r="J146" s="32">
        <v>5460.1613575268821</v>
      </c>
      <c r="K146" s="32">
        <v>5100.5065860215045</v>
      </c>
      <c r="L146" s="32">
        <f>H146+I146+J146+K146</f>
        <v>10850.089247311827</v>
      </c>
    </row>
    <row r="147" spans="1:12" s="90" customFormat="1">
      <c r="A147" s="89"/>
      <c r="B147" s="89" t="s">
        <v>158</v>
      </c>
      <c r="C147" s="79">
        <v>175733</v>
      </c>
      <c r="D147" s="79">
        <v>11510</v>
      </c>
      <c r="E147" s="79">
        <v>3532487</v>
      </c>
      <c r="F147" s="79">
        <v>3299806</v>
      </c>
      <c r="G147" s="79">
        <f t="shared" ref="G147" si="58">G146</f>
        <v>7019536</v>
      </c>
      <c r="H147" s="85"/>
      <c r="I147" s="85">
        <v>17.790994623655912</v>
      </c>
      <c r="J147" s="85">
        <v>5460.1613575268821</v>
      </c>
      <c r="K147" s="85">
        <v>5100.5065860215045</v>
      </c>
      <c r="L147" s="85">
        <f t="shared" ref="L147:L158" si="59">H147+I147+J147+K147</f>
        <v>10578.458938172043</v>
      </c>
    </row>
    <row r="148" spans="1:12" s="90" customFormat="1">
      <c r="A148" s="83">
        <v>46</v>
      </c>
      <c r="B148" s="84" t="s">
        <v>53</v>
      </c>
      <c r="C148" s="41">
        <v>13482</v>
      </c>
      <c r="D148" s="41">
        <v>0</v>
      </c>
      <c r="E148" s="96">
        <v>1082898</v>
      </c>
      <c r="F148" s="41">
        <v>762827</v>
      </c>
      <c r="G148" s="41">
        <f t="shared" ref="G148:G159" si="60">SUM(C148:F148)</f>
        <v>1859207</v>
      </c>
      <c r="H148" s="32">
        <v>20.839112903225804</v>
      </c>
      <c r="I148" s="32" t="s">
        <v>203</v>
      </c>
      <c r="J148" s="32">
        <v>1673.8342741935483</v>
      </c>
      <c r="K148" s="32">
        <v>1179.100873655914</v>
      </c>
      <c r="L148" s="32">
        <f t="shared" si="59"/>
        <v>2873.774260752688</v>
      </c>
    </row>
    <row r="149" spans="1:12" s="90" customFormat="1">
      <c r="A149" s="89"/>
      <c r="B149" s="89" t="s">
        <v>159</v>
      </c>
      <c r="C149" s="79"/>
      <c r="D149" s="79"/>
      <c r="E149" s="79">
        <v>1082898</v>
      </c>
      <c r="F149" s="79">
        <v>762827</v>
      </c>
      <c r="G149" s="85">
        <f t="shared" si="60"/>
        <v>1845725</v>
      </c>
      <c r="H149" s="85"/>
      <c r="I149" s="85"/>
      <c r="J149" s="85">
        <v>1673.8342741935483</v>
      </c>
      <c r="K149" s="85">
        <v>1179.100873655914</v>
      </c>
      <c r="L149" s="85">
        <f t="shared" si="59"/>
        <v>2852.9351478494623</v>
      </c>
    </row>
    <row r="150" spans="1:12" s="90" customFormat="1">
      <c r="A150" s="83">
        <v>47</v>
      </c>
      <c r="B150" s="84" t="s">
        <v>54</v>
      </c>
      <c r="C150" s="41">
        <v>56504</v>
      </c>
      <c r="D150" s="41">
        <v>0</v>
      </c>
      <c r="E150" s="41">
        <v>2510582</v>
      </c>
      <c r="F150" s="41">
        <v>941989</v>
      </c>
      <c r="G150" s="41">
        <f t="shared" si="60"/>
        <v>3509075</v>
      </c>
      <c r="H150" s="32">
        <v>87.338172043010758</v>
      </c>
      <c r="I150" s="32" t="s">
        <v>203</v>
      </c>
      <c r="J150" s="32">
        <v>3880.6038978494616</v>
      </c>
      <c r="K150" s="32">
        <v>1456.031384408602</v>
      </c>
      <c r="L150" s="32">
        <f t="shared" si="59"/>
        <v>5423.9734543010745</v>
      </c>
    </row>
    <row r="151" spans="1:12" s="90" customFormat="1">
      <c r="A151" s="89"/>
      <c r="B151" s="89" t="s">
        <v>160</v>
      </c>
      <c r="C151" s="79">
        <v>56504</v>
      </c>
      <c r="D151" s="79"/>
      <c r="E151" s="79">
        <v>163187.83000000002</v>
      </c>
      <c r="F151" s="79">
        <v>112096.69099999999</v>
      </c>
      <c r="G151" s="85">
        <f t="shared" si="60"/>
        <v>331788.52100000001</v>
      </c>
      <c r="H151" s="85">
        <v>87.338172043010758</v>
      </c>
      <c r="I151" s="85"/>
      <c r="J151" s="85">
        <v>252.23925336021506</v>
      </c>
      <c r="K151" s="85">
        <v>173.26773474462365</v>
      </c>
      <c r="L151" s="85">
        <f t="shared" si="59"/>
        <v>512.84516014784947</v>
      </c>
    </row>
    <row r="152" spans="1:12" s="90" customFormat="1">
      <c r="A152" s="89"/>
      <c r="B152" s="89" t="s">
        <v>163</v>
      </c>
      <c r="C152" s="79"/>
      <c r="D152" s="79"/>
      <c r="E152" s="79">
        <v>65275.131999999998</v>
      </c>
      <c r="F152" s="79"/>
      <c r="G152" s="85">
        <f t="shared" si="60"/>
        <v>65275.131999999998</v>
      </c>
      <c r="H152" s="85"/>
      <c r="I152" s="85"/>
      <c r="J152" s="85">
        <v>100.89570134408602</v>
      </c>
      <c r="K152" s="85"/>
      <c r="L152" s="85">
        <f t="shared" si="59"/>
        <v>100.89570134408602</v>
      </c>
    </row>
    <row r="153" spans="1:12" s="90" customFormat="1">
      <c r="A153" s="89"/>
      <c r="B153" s="89" t="s">
        <v>164</v>
      </c>
      <c r="C153" s="79"/>
      <c r="D153" s="79"/>
      <c r="E153" s="79">
        <v>200846.56</v>
      </c>
      <c r="F153" s="79">
        <v>39563.538</v>
      </c>
      <c r="G153" s="85">
        <f t="shared" si="60"/>
        <v>240410.098</v>
      </c>
      <c r="H153" s="85"/>
      <c r="I153" s="85"/>
      <c r="J153" s="85">
        <v>310.44831182795696</v>
      </c>
      <c r="K153" s="85">
        <v>61.153318145161286</v>
      </c>
      <c r="L153" s="85">
        <f t="shared" si="59"/>
        <v>371.60162997311824</v>
      </c>
    </row>
    <row r="154" spans="1:12" s="90" customFormat="1">
      <c r="A154" s="89"/>
      <c r="B154" s="89" t="s">
        <v>161</v>
      </c>
      <c r="C154" s="79"/>
      <c r="D154" s="79"/>
      <c r="E154" s="79">
        <v>843555.55200000003</v>
      </c>
      <c r="F154" s="79">
        <v>208179.56899999999</v>
      </c>
      <c r="G154" s="85">
        <f t="shared" si="60"/>
        <v>1051735.121</v>
      </c>
      <c r="H154" s="85"/>
      <c r="I154" s="85"/>
      <c r="J154" s="85">
        <v>1303.8829096774193</v>
      </c>
      <c r="K154" s="85">
        <v>321.78293595430102</v>
      </c>
      <c r="L154" s="85">
        <f t="shared" si="59"/>
        <v>1625.6658456317205</v>
      </c>
    </row>
    <row r="155" spans="1:12" s="90" customFormat="1">
      <c r="A155" s="89"/>
      <c r="B155" s="89" t="s">
        <v>167</v>
      </c>
      <c r="C155" s="79"/>
      <c r="D155" s="79"/>
      <c r="E155" s="79">
        <v>883724.86399999959</v>
      </c>
      <c r="F155" s="79">
        <v>382447.53399999993</v>
      </c>
      <c r="G155" s="85">
        <f t="shared" si="60"/>
        <v>1266172.3979999996</v>
      </c>
      <c r="H155" s="85"/>
      <c r="I155" s="85"/>
      <c r="J155" s="85">
        <v>1365.9725720430099</v>
      </c>
      <c r="K155" s="85">
        <v>591.14874206989236</v>
      </c>
      <c r="L155" s="85">
        <f t="shared" si="59"/>
        <v>1957.1213141129024</v>
      </c>
    </row>
    <row r="156" spans="1:12" s="90" customFormat="1">
      <c r="A156" s="89"/>
      <c r="B156" s="89" t="s">
        <v>166</v>
      </c>
      <c r="C156" s="79"/>
      <c r="D156" s="79"/>
      <c r="E156" s="79">
        <v>140592.592</v>
      </c>
      <c r="F156" s="79">
        <v>70649.175000000003</v>
      </c>
      <c r="G156" s="85">
        <f t="shared" si="60"/>
        <v>211241.76699999999</v>
      </c>
      <c r="H156" s="85"/>
      <c r="I156" s="85"/>
      <c r="J156" s="85">
        <v>217.31381827956989</v>
      </c>
      <c r="K156" s="85">
        <v>109.20235383064517</v>
      </c>
      <c r="L156" s="85">
        <f t="shared" si="59"/>
        <v>326.51617211021505</v>
      </c>
    </row>
    <row r="157" spans="1:12" s="90" customFormat="1">
      <c r="A157" s="89"/>
      <c r="B157" s="89" t="s">
        <v>162</v>
      </c>
      <c r="C157" s="79"/>
      <c r="D157" s="79"/>
      <c r="E157" s="79">
        <v>128039.68199999999</v>
      </c>
      <c r="F157" s="79">
        <v>46157.461000000003</v>
      </c>
      <c r="G157" s="85">
        <f t="shared" si="60"/>
        <v>174197.14299999998</v>
      </c>
      <c r="H157" s="85"/>
      <c r="I157" s="85"/>
      <c r="J157" s="85">
        <v>197.91079879032256</v>
      </c>
      <c r="K157" s="85">
        <v>71.345537836021506</v>
      </c>
      <c r="L157" s="85">
        <f t="shared" si="59"/>
        <v>269.25633662634408</v>
      </c>
    </row>
    <row r="158" spans="1:12" s="90" customFormat="1">
      <c r="A158" s="89"/>
      <c r="B158" s="89" t="s">
        <v>165</v>
      </c>
      <c r="C158" s="79"/>
      <c r="D158" s="79"/>
      <c r="E158" s="79">
        <v>85359.788</v>
      </c>
      <c r="F158" s="79">
        <v>82895.031999999992</v>
      </c>
      <c r="G158" s="85">
        <f t="shared" si="60"/>
        <v>168254.82</v>
      </c>
      <c r="H158" s="85"/>
      <c r="I158" s="85"/>
      <c r="J158" s="85">
        <v>131.9405325268817</v>
      </c>
      <c r="K158" s="85">
        <v>128.13076182795697</v>
      </c>
      <c r="L158" s="85">
        <f t="shared" si="59"/>
        <v>260.07129435483864</v>
      </c>
    </row>
    <row r="159" spans="1:12" s="90" customFormat="1">
      <c r="A159" s="83">
        <v>48</v>
      </c>
      <c r="B159" s="84" t="s">
        <v>55</v>
      </c>
      <c r="C159" s="41">
        <v>291819</v>
      </c>
      <c r="D159" s="41">
        <v>0</v>
      </c>
      <c r="E159" s="96">
        <v>1348847</v>
      </c>
      <c r="F159" s="41">
        <v>516624</v>
      </c>
      <c r="G159" s="41">
        <f t="shared" si="60"/>
        <v>2157290</v>
      </c>
      <c r="H159" s="32">
        <v>451.064314516129</v>
      </c>
      <c r="I159" s="32" t="s">
        <v>203</v>
      </c>
      <c r="J159" s="32">
        <v>2084.9113575268816</v>
      </c>
      <c r="K159" s="32">
        <v>798.54516129032254</v>
      </c>
      <c r="L159" s="32">
        <f>H159+I159+J159+K159</f>
        <v>3334.520833333333</v>
      </c>
    </row>
    <row r="160" spans="1:12" s="90" customFormat="1">
      <c r="A160" s="89"/>
      <c r="B160" s="89" t="s">
        <v>168</v>
      </c>
      <c r="C160" s="79">
        <v>291819</v>
      </c>
      <c r="D160" s="79">
        <v>0</v>
      </c>
      <c r="E160" s="79">
        <v>1348847</v>
      </c>
      <c r="F160" s="79">
        <v>516624</v>
      </c>
      <c r="G160" s="85">
        <f t="shared" ref="G160" si="61">G159*100%</f>
        <v>2157290</v>
      </c>
      <c r="H160" s="85">
        <v>451.064314516129</v>
      </c>
      <c r="I160" s="85"/>
      <c r="J160" s="85">
        <v>2084.9113575268816</v>
      </c>
      <c r="K160" s="85">
        <v>798.54516129032254</v>
      </c>
      <c r="L160" s="85">
        <f>SUM(H160:K160)</f>
        <v>3334.520833333333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8511</v>
      </c>
      <c r="E161" s="96">
        <v>1351229</v>
      </c>
      <c r="F161" s="41">
        <v>884813</v>
      </c>
      <c r="G161" s="41">
        <f t="shared" ref="G161" si="62">SUM(C161:F161)</f>
        <v>2244553</v>
      </c>
      <c r="H161" s="32" t="s">
        <v>203</v>
      </c>
      <c r="I161" s="32">
        <v>13.155443548387096</v>
      </c>
      <c r="J161" s="32">
        <v>2088.5932123655912</v>
      </c>
      <c r="K161" s="32">
        <v>1367.654502688172</v>
      </c>
      <c r="L161" s="32">
        <f t="shared" ref="L161:L200" si="63">SUM(H161:K161)</f>
        <v>3469.4031586021501</v>
      </c>
    </row>
    <row r="162" spans="1:12" s="90" customFormat="1">
      <c r="A162" s="89"/>
      <c r="B162" s="89" t="s">
        <v>169</v>
      </c>
      <c r="C162" s="79"/>
      <c r="D162" s="79">
        <v>8511</v>
      </c>
      <c r="E162" s="79">
        <v>1351229</v>
      </c>
      <c r="F162" s="79">
        <v>884813</v>
      </c>
      <c r="G162" s="85">
        <f t="shared" ref="G162" si="64">G161*100%</f>
        <v>2244553</v>
      </c>
      <c r="H162" s="85"/>
      <c r="I162" s="85">
        <v>13.155443548387096</v>
      </c>
      <c r="J162" s="85">
        <v>2088.5932123655912</v>
      </c>
      <c r="K162" s="85">
        <v>1367.654502688172</v>
      </c>
      <c r="L162" s="85">
        <f t="shared" si="63"/>
        <v>3469.4031586021501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138959</v>
      </c>
      <c r="F163" s="41">
        <v>191389</v>
      </c>
      <c r="G163" s="41">
        <f t="shared" ref="G163" si="65">SUM(C163:F163)</f>
        <v>330348</v>
      </c>
      <c r="H163" s="32" t="s">
        <v>203</v>
      </c>
      <c r="I163" s="32" t="s">
        <v>203</v>
      </c>
      <c r="J163" s="32">
        <v>214.78877688172042</v>
      </c>
      <c r="K163" s="32">
        <v>295.8297715053763</v>
      </c>
      <c r="L163" s="32">
        <f t="shared" si="63"/>
        <v>510.61854838709672</v>
      </c>
    </row>
    <row r="164" spans="1:12" s="90" customFormat="1">
      <c r="A164" s="89"/>
      <c r="B164" s="89" t="s">
        <v>170</v>
      </c>
      <c r="C164" s="79"/>
      <c r="D164" s="79"/>
      <c r="E164" s="79">
        <v>138959</v>
      </c>
      <c r="F164" s="79">
        <v>191389</v>
      </c>
      <c r="G164" s="85">
        <f>G163</f>
        <v>330348</v>
      </c>
      <c r="H164" s="85"/>
      <c r="I164" s="85"/>
      <c r="J164" s="85">
        <v>214.78877688172042</v>
      </c>
      <c r="K164" s="85">
        <v>295.8297715053763</v>
      </c>
      <c r="L164" s="85">
        <f t="shared" si="63"/>
        <v>510.61854838709672</v>
      </c>
    </row>
    <row r="165" spans="1:12" s="90" customFormat="1">
      <c r="A165" s="83">
        <v>51</v>
      </c>
      <c r="B165" s="84" t="s">
        <v>58</v>
      </c>
      <c r="C165" s="41">
        <v>11721</v>
      </c>
      <c r="D165" s="41">
        <v>0</v>
      </c>
      <c r="E165" s="96">
        <v>3556857</v>
      </c>
      <c r="F165" s="41">
        <v>665589</v>
      </c>
      <c r="G165" s="41">
        <f t="shared" ref="G165" si="66">SUM(C165:F165)</f>
        <v>4234167</v>
      </c>
      <c r="H165" s="32">
        <v>18.117137096774194</v>
      </c>
      <c r="I165" s="32" t="s">
        <v>203</v>
      </c>
      <c r="J165" s="32">
        <v>5497.8300403225803</v>
      </c>
      <c r="K165" s="32">
        <v>1028.8002016129033</v>
      </c>
      <c r="L165" s="32">
        <f t="shared" si="63"/>
        <v>6544.7473790322574</v>
      </c>
    </row>
    <row r="166" spans="1:12" s="90" customFormat="1">
      <c r="A166" s="89"/>
      <c r="B166" s="89" t="s">
        <v>171</v>
      </c>
      <c r="C166" s="79">
        <v>11721</v>
      </c>
      <c r="D166" s="79">
        <v>0</v>
      </c>
      <c r="E166" s="79">
        <v>3556857</v>
      </c>
      <c r="F166" s="79">
        <v>665589</v>
      </c>
      <c r="G166" s="85">
        <f t="shared" ref="G166" si="67">G165*100%</f>
        <v>4234167</v>
      </c>
      <c r="H166" s="85">
        <v>18.117137096774194</v>
      </c>
      <c r="I166" s="85"/>
      <c r="J166" s="85">
        <v>5497.8300403225803</v>
      </c>
      <c r="K166" s="85">
        <v>1028.8002016129033</v>
      </c>
      <c r="L166" s="85">
        <f t="shared" si="63"/>
        <v>6544.7473790322574</v>
      </c>
    </row>
    <row r="167" spans="1:12" s="90" customFormat="1">
      <c r="A167" s="83">
        <v>52</v>
      </c>
      <c r="B167" s="84" t="s">
        <v>59</v>
      </c>
      <c r="C167" s="41">
        <v>865766</v>
      </c>
      <c r="D167" s="41">
        <v>0</v>
      </c>
      <c r="E167" s="41">
        <v>1353925</v>
      </c>
      <c r="F167" s="41">
        <v>2074504</v>
      </c>
      <c r="G167" s="41">
        <f t="shared" ref="G167:G196" si="68">SUM(C167:F167)</f>
        <v>4294195</v>
      </c>
      <c r="H167" s="32">
        <v>1338.2135752688173</v>
      </c>
      <c r="I167" s="32" t="s">
        <v>203</v>
      </c>
      <c r="J167" s="32">
        <v>2092.7604166666665</v>
      </c>
      <c r="K167" s="32">
        <v>3206.5586021505378</v>
      </c>
      <c r="L167" s="32">
        <f t="shared" si="63"/>
        <v>6637.5325940860221</v>
      </c>
    </row>
    <row r="168" spans="1:12" s="90" customFormat="1">
      <c r="A168" s="89"/>
      <c r="B168" s="89" t="s">
        <v>172</v>
      </c>
      <c r="C168" s="79">
        <v>865766</v>
      </c>
      <c r="D168" s="79"/>
      <c r="E168" s="79">
        <v>1138245</v>
      </c>
      <c r="F168" s="79">
        <v>1837123</v>
      </c>
      <c r="G168" s="85">
        <f>SUM(C168:F168)</f>
        <v>3841134</v>
      </c>
      <c r="H168" s="85">
        <v>1338.2135752688173</v>
      </c>
      <c r="I168" s="85"/>
      <c r="J168" s="85">
        <v>1759.3840725806449</v>
      </c>
      <c r="K168" s="85">
        <v>2839.6390456989247</v>
      </c>
      <c r="L168" s="85">
        <f t="shared" si="63"/>
        <v>5937.2366935483869</v>
      </c>
    </row>
    <row r="169" spans="1:12" s="90" customFormat="1">
      <c r="A169" s="89"/>
      <c r="B169" s="89" t="s">
        <v>173</v>
      </c>
      <c r="C169" s="79"/>
      <c r="D169" s="79"/>
      <c r="E169" s="79">
        <v>215680</v>
      </c>
      <c r="F169" s="79">
        <v>187340</v>
      </c>
      <c r="G169" s="85">
        <f t="shared" si="68"/>
        <v>403020</v>
      </c>
      <c r="H169" s="85"/>
      <c r="I169" s="85"/>
      <c r="J169" s="85">
        <v>333.37634408602145</v>
      </c>
      <c r="K169" s="85">
        <v>289.57123655913978</v>
      </c>
      <c r="L169" s="85">
        <f t="shared" si="63"/>
        <v>622.94758064516122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50041</v>
      </c>
      <c r="G170" s="85">
        <f t="shared" si="68"/>
        <v>50041</v>
      </c>
      <c r="H170" s="85"/>
      <c r="I170" s="85"/>
      <c r="J170" s="85"/>
      <c r="K170" s="85">
        <v>77.348319892473114</v>
      </c>
      <c r="L170" s="85">
        <f t="shared" si="63"/>
        <v>77.348319892473114</v>
      </c>
    </row>
    <row r="171" spans="1:12" s="90" customFormat="1">
      <c r="A171" s="83">
        <v>53</v>
      </c>
      <c r="B171" s="84" t="s">
        <v>60</v>
      </c>
      <c r="C171" s="41">
        <v>589044</v>
      </c>
      <c r="D171" s="41"/>
      <c r="E171" s="41">
        <v>1722166</v>
      </c>
      <c r="F171" s="41">
        <v>1375896</v>
      </c>
      <c r="G171" s="41">
        <f t="shared" si="68"/>
        <v>3687106</v>
      </c>
      <c r="H171" s="32">
        <v>910.48467741935474</v>
      </c>
      <c r="I171" s="32" t="s">
        <v>203</v>
      </c>
      <c r="J171" s="32">
        <v>2661.950134408602</v>
      </c>
      <c r="K171" s="32">
        <v>2126.7209677419351</v>
      </c>
      <c r="L171" s="32">
        <f t="shared" si="63"/>
        <v>5699.1557795698918</v>
      </c>
    </row>
    <row r="172" spans="1:12" s="90" customFormat="1">
      <c r="A172" s="89"/>
      <c r="B172" s="89" t="s">
        <v>184</v>
      </c>
      <c r="C172" s="79">
        <v>589044</v>
      </c>
      <c r="D172" s="79"/>
      <c r="E172" s="79">
        <v>1722166</v>
      </c>
      <c r="F172" s="79">
        <v>1375896</v>
      </c>
      <c r="G172" s="85">
        <f t="shared" si="68"/>
        <v>3687106</v>
      </c>
      <c r="H172" s="85">
        <v>910.48467741935474</v>
      </c>
      <c r="I172" s="85"/>
      <c r="J172" s="85">
        <v>2661.950134408602</v>
      </c>
      <c r="K172" s="85">
        <v>2126.7209677419351</v>
      </c>
      <c r="L172" s="85">
        <f t="shared" si="63"/>
        <v>5699.1557795698918</v>
      </c>
    </row>
    <row r="173" spans="1:12" s="90" customFormat="1">
      <c r="A173" s="83">
        <v>54</v>
      </c>
      <c r="B173" s="84" t="s">
        <v>61</v>
      </c>
      <c r="C173" s="41">
        <v>145653</v>
      </c>
      <c r="D173" s="41">
        <v>0</v>
      </c>
      <c r="E173" s="41">
        <v>1698026</v>
      </c>
      <c r="F173" s="41">
        <v>808759</v>
      </c>
      <c r="G173" s="41">
        <f t="shared" si="68"/>
        <v>2652438</v>
      </c>
      <c r="H173" s="32">
        <v>225.13568548387096</v>
      </c>
      <c r="I173" s="32" t="s">
        <v>203</v>
      </c>
      <c r="J173" s="32">
        <v>2624.636962365591</v>
      </c>
      <c r="K173" s="32">
        <v>1250.0979166666666</v>
      </c>
      <c r="L173" s="32">
        <f t="shared" si="63"/>
        <v>4099.8705645161281</v>
      </c>
    </row>
    <row r="174" spans="1:12" s="90" customFormat="1">
      <c r="A174" s="89"/>
      <c r="B174" s="89" t="s">
        <v>185</v>
      </c>
      <c r="C174" s="79"/>
      <c r="D174" s="79"/>
      <c r="E174" s="79">
        <v>249515</v>
      </c>
      <c r="F174" s="79">
        <v>107519</v>
      </c>
      <c r="G174" s="85">
        <f t="shared" si="68"/>
        <v>357034</v>
      </c>
      <c r="H174" s="85"/>
      <c r="I174" s="85"/>
      <c r="J174" s="85">
        <v>385.67506720430106</v>
      </c>
      <c r="K174" s="85">
        <v>166.19200268817201</v>
      </c>
      <c r="L174" s="85">
        <f t="shared" si="63"/>
        <v>551.86706989247307</v>
      </c>
    </row>
    <row r="175" spans="1:12" s="90" customFormat="1">
      <c r="A175" s="89"/>
      <c r="B175" s="89" t="s">
        <v>186</v>
      </c>
      <c r="C175" s="79"/>
      <c r="D175" s="79"/>
      <c r="E175" s="79">
        <v>133894</v>
      </c>
      <c r="F175" s="79">
        <v>138161</v>
      </c>
      <c r="G175" s="85">
        <f t="shared" si="68"/>
        <v>272055</v>
      </c>
      <c r="H175" s="85"/>
      <c r="I175" s="85"/>
      <c r="J175" s="85">
        <v>206.95981182795697</v>
      </c>
      <c r="K175" s="85">
        <v>213.55530913978492</v>
      </c>
      <c r="L175" s="85">
        <f t="shared" si="63"/>
        <v>420.51512096774189</v>
      </c>
    </row>
    <row r="176" spans="1:12" s="90" customFormat="1">
      <c r="A176" s="89"/>
      <c r="B176" s="89" t="s">
        <v>187</v>
      </c>
      <c r="C176" s="79"/>
      <c r="D176" s="79"/>
      <c r="E176" s="79">
        <v>11220</v>
      </c>
      <c r="F176" s="79">
        <v>6867</v>
      </c>
      <c r="G176" s="85">
        <f t="shared" si="68"/>
        <v>18087</v>
      </c>
      <c r="H176" s="85"/>
      <c r="I176" s="85"/>
      <c r="J176" s="85">
        <v>17.342741935483868</v>
      </c>
      <c r="K176" s="85">
        <v>10.614314516129031</v>
      </c>
      <c r="L176" s="85">
        <f t="shared" si="63"/>
        <v>27.9570564516129</v>
      </c>
    </row>
    <row r="177" spans="1:12" s="90" customFormat="1">
      <c r="A177" s="89"/>
      <c r="B177" s="89" t="s">
        <v>188</v>
      </c>
      <c r="C177" s="79"/>
      <c r="D177" s="79"/>
      <c r="E177" s="79">
        <v>36944</v>
      </c>
      <c r="F177" s="79">
        <v>1996</v>
      </c>
      <c r="G177" s="85">
        <f t="shared" si="68"/>
        <v>38940</v>
      </c>
      <c r="H177" s="85"/>
      <c r="I177" s="85"/>
      <c r="J177" s="85">
        <v>57.104301075268815</v>
      </c>
      <c r="K177" s="85">
        <v>3.0852150537634406</v>
      </c>
      <c r="L177" s="85">
        <f t="shared" si="63"/>
        <v>60.189516129032256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68"/>
        <v>0</v>
      </c>
      <c r="H178" s="85"/>
      <c r="I178" s="85"/>
      <c r="J178" s="85"/>
      <c r="K178" s="85"/>
      <c r="L178" s="85">
        <f t="shared" si="63"/>
        <v>0</v>
      </c>
    </row>
    <row r="179" spans="1:12" s="90" customFormat="1">
      <c r="A179" s="89"/>
      <c r="B179" s="89" t="s">
        <v>190</v>
      </c>
      <c r="C179" s="79"/>
      <c r="D179" s="79"/>
      <c r="E179" s="79">
        <v>347574</v>
      </c>
      <c r="F179" s="79"/>
      <c r="G179" s="85">
        <f t="shared" si="68"/>
        <v>347574</v>
      </c>
      <c r="H179" s="85"/>
      <c r="I179" s="85"/>
      <c r="J179" s="85">
        <v>537.24475806451608</v>
      </c>
      <c r="K179" s="85"/>
      <c r="L179" s="85">
        <f t="shared" si="63"/>
        <v>537.24475806451608</v>
      </c>
    </row>
    <row r="180" spans="1:12" s="90" customFormat="1">
      <c r="A180" s="89"/>
      <c r="B180" s="89" t="s">
        <v>191</v>
      </c>
      <c r="C180" s="79">
        <v>145653</v>
      </c>
      <c r="D180" s="79"/>
      <c r="E180" s="79">
        <v>101373</v>
      </c>
      <c r="F180" s="79">
        <v>14459</v>
      </c>
      <c r="G180" s="85">
        <f t="shared" si="68"/>
        <v>261485</v>
      </c>
      <c r="H180" s="85">
        <v>225.13568548387096</v>
      </c>
      <c r="I180" s="85"/>
      <c r="J180" s="85">
        <v>156.69213709677419</v>
      </c>
      <c r="K180" s="85">
        <v>22.349260752688171</v>
      </c>
      <c r="L180" s="85">
        <f t="shared" si="63"/>
        <v>404.17708333333331</v>
      </c>
    </row>
    <row r="181" spans="1:12" s="90" customFormat="1">
      <c r="A181" s="89"/>
      <c r="B181" s="89" t="s">
        <v>192</v>
      </c>
      <c r="C181" s="79"/>
      <c r="D181" s="79"/>
      <c r="E181" s="79">
        <v>581505</v>
      </c>
      <c r="F181" s="79">
        <v>528397</v>
      </c>
      <c r="G181" s="85">
        <f t="shared" si="68"/>
        <v>1109902</v>
      </c>
      <c r="H181" s="85"/>
      <c r="I181" s="85"/>
      <c r="J181" s="85">
        <v>898.83165322580646</v>
      </c>
      <c r="K181" s="85">
        <v>816.74267473118277</v>
      </c>
      <c r="L181" s="85">
        <f t="shared" si="63"/>
        <v>1715.5743279569892</v>
      </c>
    </row>
    <row r="182" spans="1:12" s="90" customFormat="1">
      <c r="A182" s="89"/>
      <c r="B182" s="89" t="s">
        <v>198</v>
      </c>
      <c r="C182" s="79"/>
      <c r="D182" s="79"/>
      <c r="E182" s="79">
        <v>236001</v>
      </c>
      <c r="F182" s="79">
        <v>11360</v>
      </c>
      <c r="G182" s="85">
        <f t="shared" si="68"/>
        <v>247361</v>
      </c>
      <c r="H182" s="85"/>
      <c r="I182" s="85"/>
      <c r="J182" s="85">
        <v>364.78649193548381</v>
      </c>
      <c r="K182" s="85"/>
      <c r="L182" s="85">
        <f t="shared" si="63"/>
        <v>364.78649193548381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84560</v>
      </c>
      <c r="E183" s="55">
        <v>2959091</v>
      </c>
      <c r="F183" s="55">
        <v>764951</v>
      </c>
      <c r="G183" s="55">
        <f t="shared" si="68"/>
        <v>3808602</v>
      </c>
      <c r="H183" s="26" t="s">
        <v>203</v>
      </c>
      <c r="I183" s="26">
        <v>130.7043010752688</v>
      </c>
      <c r="J183" s="26">
        <v>4573.8637768817198</v>
      </c>
      <c r="K183" s="26">
        <v>1182.3839381720429</v>
      </c>
      <c r="L183" s="26">
        <f t="shared" si="63"/>
        <v>5886.9520161290311</v>
      </c>
    </row>
    <row r="184" spans="1:12" s="90" customFormat="1">
      <c r="A184" s="89"/>
      <c r="B184" s="89" t="s">
        <v>175</v>
      </c>
      <c r="C184" s="79"/>
      <c r="D184" s="79"/>
      <c r="E184" s="79">
        <v>884667</v>
      </c>
      <c r="F184" s="79">
        <v>343610</v>
      </c>
      <c r="G184" s="85">
        <f t="shared" si="68"/>
        <v>1228277</v>
      </c>
      <c r="H184" s="85"/>
      <c r="I184" s="85"/>
      <c r="J184" s="85">
        <v>1367.4288306451613</v>
      </c>
      <c r="K184" s="85">
        <v>531.11760752688167</v>
      </c>
      <c r="L184" s="85">
        <f t="shared" si="63"/>
        <v>1898.5464381720431</v>
      </c>
    </row>
    <row r="185" spans="1:12" s="90" customFormat="1">
      <c r="A185" s="89"/>
      <c r="B185" s="89" t="s">
        <v>176</v>
      </c>
      <c r="C185" s="79"/>
      <c r="D185" s="79"/>
      <c r="E185" s="79">
        <v>699760</v>
      </c>
      <c r="F185" s="79">
        <v>48457</v>
      </c>
      <c r="G185" s="85">
        <f t="shared" si="68"/>
        <v>748217</v>
      </c>
      <c r="H185" s="85"/>
      <c r="I185" s="85"/>
      <c r="J185" s="85">
        <v>1081.6182795698924</v>
      </c>
      <c r="K185" s="85">
        <v>74.899932795698916</v>
      </c>
      <c r="L185" s="85">
        <f t="shared" si="63"/>
        <v>1156.5182123655914</v>
      </c>
    </row>
    <row r="186" spans="1:12" s="90" customFormat="1">
      <c r="A186" s="89"/>
      <c r="B186" s="89" t="s">
        <v>177</v>
      </c>
      <c r="C186" s="79"/>
      <c r="D186" s="79">
        <v>84560</v>
      </c>
      <c r="E186" s="79">
        <v>410296</v>
      </c>
      <c r="F186" s="79">
        <v>155710</v>
      </c>
      <c r="G186" s="85">
        <f t="shared" si="68"/>
        <v>650566</v>
      </c>
      <c r="H186" s="85"/>
      <c r="I186" s="85">
        <v>130.7043010752688</v>
      </c>
      <c r="J186" s="85">
        <v>634.19408602150531</v>
      </c>
      <c r="K186" s="85">
        <v>240.68077956989245</v>
      </c>
      <c r="L186" s="85">
        <f t="shared" si="63"/>
        <v>1005.5791666666665</v>
      </c>
    </row>
    <row r="187" spans="1:12" s="90" customFormat="1">
      <c r="A187" s="89"/>
      <c r="B187" s="89" t="s">
        <v>179</v>
      </c>
      <c r="C187" s="79"/>
      <c r="D187" s="79"/>
      <c r="E187" s="79">
        <v>227134</v>
      </c>
      <c r="F187" s="79">
        <v>29588</v>
      </c>
      <c r="G187" s="85">
        <f t="shared" si="68"/>
        <v>256722</v>
      </c>
      <c r="H187" s="85"/>
      <c r="I187" s="85"/>
      <c r="J187" s="85">
        <v>351.08077956989246</v>
      </c>
      <c r="K187" s="85">
        <v>45.73413978494623</v>
      </c>
      <c r="L187" s="85">
        <f t="shared" si="63"/>
        <v>396.81491935483871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11832</v>
      </c>
      <c r="G188" s="85">
        <f t="shared" si="68"/>
        <v>11832</v>
      </c>
      <c r="H188" s="85"/>
      <c r="I188" s="85"/>
      <c r="J188" s="85"/>
      <c r="K188" s="85">
        <v>18.288709677419352</v>
      </c>
      <c r="L188" s="85">
        <f t="shared" si="63"/>
        <v>18.288709677419352</v>
      </c>
    </row>
    <row r="189" spans="1:12" s="90" customFormat="1" ht="30">
      <c r="A189" s="89"/>
      <c r="B189" s="93" t="s">
        <v>180</v>
      </c>
      <c r="C189" s="79"/>
      <c r="D189" s="79"/>
      <c r="E189" s="79">
        <v>135864</v>
      </c>
      <c r="F189" s="79"/>
      <c r="G189" s="85">
        <f t="shared" si="68"/>
        <v>135864</v>
      </c>
      <c r="H189" s="85"/>
      <c r="I189" s="85"/>
      <c r="J189" s="85">
        <v>210.00483870967741</v>
      </c>
      <c r="K189" s="85"/>
      <c r="L189" s="85">
        <f t="shared" si="63"/>
        <v>210.00483870967741</v>
      </c>
    </row>
    <row r="190" spans="1:12" s="90" customFormat="1">
      <c r="A190" s="89"/>
      <c r="B190" s="89" t="s">
        <v>181</v>
      </c>
      <c r="C190" s="79"/>
      <c r="D190" s="79"/>
      <c r="E190" s="79">
        <v>559461</v>
      </c>
      <c r="F190" s="79">
        <v>163878</v>
      </c>
      <c r="G190" s="85">
        <f t="shared" si="68"/>
        <v>723339</v>
      </c>
      <c r="H190" s="85"/>
      <c r="I190" s="85"/>
      <c r="J190" s="85">
        <v>864.75826612903222</v>
      </c>
      <c r="K190" s="85">
        <v>253.30604838709678</v>
      </c>
      <c r="L190" s="85">
        <f t="shared" si="63"/>
        <v>1118.0643145161289</v>
      </c>
    </row>
    <row r="191" spans="1:12" s="90" customFormat="1">
      <c r="A191" s="89"/>
      <c r="B191" s="89" t="s">
        <v>182</v>
      </c>
      <c r="C191" s="79"/>
      <c r="D191" s="79"/>
      <c r="E191" s="79">
        <v>15011</v>
      </c>
      <c r="F191" s="79"/>
      <c r="G191" s="85">
        <f t="shared" si="68"/>
        <v>15011</v>
      </c>
      <c r="H191" s="85"/>
      <c r="I191" s="85"/>
      <c r="J191" s="85">
        <v>23.202486559139782</v>
      </c>
      <c r="K191" s="85"/>
      <c r="L191" s="85">
        <f t="shared" si="63"/>
        <v>23.202486559139782</v>
      </c>
    </row>
    <row r="192" spans="1:12" s="90" customFormat="1">
      <c r="A192" s="89"/>
      <c r="B192" s="89" t="s">
        <v>183</v>
      </c>
      <c r="C192" s="79"/>
      <c r="D192" s="79"/>
      <c r="E192" s="79">
        <v>26898</v>
      </c>
      <c r="F192" s="79">
        <v>11876</v>
      </c>
      <c r="G192" s="85">
        <f t="shared" si="68"/>
        <v>38774</v>
      </c>
      <c r="H192" s="85"/>
      <c r="I192" s="85"/>
      <c r="J192" s="85">
        <v>41.576209677419357</v>
      </c>
      <c r="K192" s="85">
        <v>18.356720430107526</v>
      </c>
      <c r="L192" s="85">
        <f t="shared" si="63"/>
        <v>59.932930107526886</v>
      </c>
    </row>
    <row r="193" spans="1:12" s="90" customFormat="1">
      <c r="A193" s="38">
        <v>56</v>
      </c>
      <c r="B193" s="27" t="s">
        <v>63</v>
      </c>
      <c r="C193" s="28">
        <v>100267</v>
      </c>
      <c r="D193" s="28">
        <v>974</v>
      </c>
      <c r="E193" s="28">
        <v>2632917</v>
      </c>
      <c r="F193" s="28">
        <v>2474295</v>
      </c>
      <c r="G193" s="28">
        <f t="shared" si="68"/>
        <v>5208453</v>
      </c>
      <c r="H193" s="29">
        <v>154.98259408602152</v>
      </c>
      <c r="I193" s="29">
        <v>1.5055107526881719</v>
      </c>
      <c r="J193" s="29">
        <v>4069.6969758064511</v>
      </c>
      <c r="K193" s="29">
        <v>3824.515120967742</v>
      </c>
      <c r="L193" s="29">
        <f t="shared" si="63"/>
        <v>8050.7002016129027</v>
      </c>
    </row>
    <row r="194" spans="1:12">
      <c r="A194" s="40"/>
      <c r="B194" s="14" t="s">
        <v>193</v>
      </c>
      <c r="C194" s="15"/>
      <c r="D194" s="15">
        <v>974</v>
      </c>
      <c r="E194" s="15">
        <v>1819164</v>
      </c>
      <c r="F194" s="15">
        <v>1648022</v>
      </c>
      <c r="G194" s="15">
        <f t="shared" si="68"/>
        <v>3468160</v>
      </c>
      <c r="H194" s="16"/>
      <c r="I194" s="16">
        <v>1.5055107526881719</v>
      </c>
      <c r="J194" s="16">
        <v>2811.8798387096772</v>
      </c>
      <c r="K194" s="16">
        <v>2547.3458333333333</v>
      </c>
      <c r="L194" s="16">
        <f t="shared" si="63"/>
        <v>5360.7311827956983</v>
      </c>
    </row>
    <row r="195" spans="1:12">
      <c r="A195" s="40"/>
      <c r="B195" s="14" t="s">
        <v>194</v>
      </c>
      <c r="C195" s="15">
        <v>100267</v>
      </c>
      <c r="D195" s="15"/>
      <c r="E195" s="15">
        <v>813753</v>
      </c>
      <c r="F195" s="15">
        <v>826273</v>
      </c>
      <c r="G195" s="15">
        <f t="shared" si="68"/>
        <v>1740293</v>
      </c>
      <c r="H195" s="16">
        <v>154.98259408602152</v>
      </c>
      <c r="I195" s="16"/>
      <c r="J195" s="16">
        <v>1257.8171370967743</v>
      </c>
      <c r="K195" s="16">
        <v>1277.1692876344086</v>
      </c>
      <c r="L195" s="16">
        <f t="shared" si="63"/>
        <v>2689.9690188172044</v>
      </c>
    </row>
    <row r="196" spans="1:12">
      <c r="A196" s="56">
        <v>57</v>
      </c>
      <c r="B196" s="57" t="s">
        <v>64</v>
      </c>
      <c r="C196" s="58">
        <v>335189</v>
      </c>
      <c r="D196" s="58">
        <v>0</v>
      </c>
      <c r="E196" s="58">
        <v>613211</v>
      </c>
      <c r="F196" s="58">
        <v>636571</v>
      </c>
      <c r="G196" s="58">
        <f t="shared" si="68"/>
        <v>1584971</v>
      </c>
      <c r="H196" s="43">
        <v>518.10127688172031</v>
      </c>
      <c r="I196" s="43" t="s">
        <v>203</v>
      </c>
      <c r="J196" s="43">
        <v>947.83958333333328</v>
      </c>
      <c r="K196" s="43">
        <v>983.94711021505373</v>
      </c>
      <c r="L196" s="43">
        <f t="shared" si="63"/>
        <v>2449.8879704301071</v>
      </c>
    </row>
    <row r="197" spans="1:12">
      <c r="A197" s="39"/>
      <c r="B197" s="13" t="s">
        <v>195</v>
      </c>
      <c r="C197" s="8">
        <v>335189</v>
      </c>
      <c r="D197" s="8"/>
      <c r="E197" s="8">
        <v>67453.210000000006</v>
      </c>
      <c r="F197" s="8">
        <v>76388.52</v>
      </c>
      <c r="G197" s="8">
        <f>SUM(C197:F197)</f>
        <v>479030.73000000004</v>
      </c>
      <c r="H197" s="9">
        <v>518.10127688172031</v>
      </c>
      <c r="I197" s="9"/>
      <c r="J197" s="9">
        <v>104.26235416666667</v>
      </c>
      <c r="K197" s="9">
        <v>118.07365322580644</v>
      </c>
      <c r="L197" s="9">
        <f t="shared" si="63"/>
        <v>740.43728427419342</v>
      </c>
    </row>
    <row r="198" spans="1:12">
      <c r="A198" s="64"/>
      <c r="B198" s="13" t="s">
        <v>202</v>
      </c>
      <c r="C198" s="65"/>
      <c r="D198" s="65"/>
      <c r="E198" s="65">
        <v>545757.79</v>
      </c>
      <c r="F198" s="65">
        <v>560182.48</v>
      </c>
      <c r="G198" s="8">
        <f>SUM(C198:F198)</f>
        <v>1105940.27</v>
      </c>
      <c r="H198" s="66"/>
      <c r="I198" s="66"/>
      <c r="J198" s="66">
        <v>843.5772291666666</v>
      </c>
      <c r="K198" s="66">
        <v>865.87345698924719</v>
      </c>
      <c r="L198" s="9">
        <f t="shared" si="63"/>
        <v>1709.4506861559139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1838092</v>
      </c>
      <c r="F199" s="19">
        <v>1262383</v>
      </c>
      <c r="G199" s="19">
        <f t="shared" ref="G199:G200" si="69">SUM(C199:F199)</f>
        <v>3100475</v>
      </c>
      <c r="H199" s="20" t="s">
        <v>203</v>
      </c>
      <c r="I199" s="20" t="s">
        <v>203</v>
      </c>
      <c r="J199" s="20">
        <v>2841.1368279569888</v>
      </c>
      <c r="K199" s="20">
        <v>1951.2640456989247</v>
      </c>
      <c r="L199" s="20">
        <f t="shared" si="63"/>
        <v>4792.4008736559135</v>
      </c>
    </row>
    <row r="200" spans="1:12">
      <c r="A200" s="34"/>
      <c r="B200" s="21" t="s">
        <v>196</v>
      </c>
      <c r="C200" s="22"/>
      <c r="D200" s="22">
        <v>0</v>
      </c>
      <c r="E200" s="22">
        <v>1838092</v>
      </c>
      <c r="F200" s="22">
        <v>1262383</v>
      </c>
      <c r="G200" s="22">
        <f t="shared" si="69"/>
        <v>3100475</v>
      </c>
      <c r="H200" s="23"/>
      <c r="I200" s="23" t="s">
        <v>203</v>
      </c>
      <c r="J200" s="23">
        <v>2841.1368279569888</v>
      </c>
      <c r="K200" s="23">
        <v>1951.2640456989247</v>
      </c>
      <c r="L200" s="23">
        <f t="shared" si="63"/>
        <v>4792.4008736559135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16491833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3171128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111555269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58878556.980000004</v>
      </c>
      <c r="G201" s="61">
        <f>C201+D201+E201+F201</f>
        <v>190096786.98000002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25491.408534946233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4901.609139784945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172430.85934139779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91008.522213709686</v>
      </c>
      <c r="L201" s="62">
        <f>H201+I201+J201+K201</f>
        <v>293832.39922983863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90" activePane="bottomRight" state="frozen"/>
      <selection pane="topRight" activeCell="I1" sqref="I1"/>
      <selection pane="bottomLeft" activeCell="A29" sqref="A29"/>
      <selection pane="bottomRight" activeCell="Q197" sqref="Q197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211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99" t="s">
        <v>9</v>
      </c>
      <c r="H6" s="99" t="s">
        <v>5</v>
      </c>
      <c r="I6" s="99" t="s">
        <v>6</v>
      </c>
      <c r="J6" s="99" t="s">
        <v>7</v>
      </c>
      <c r="K6" s="99" t="s">
        <v>8</v>
      </c>
      <c r="L6" s="99" t="s">
        <v>9</v>
      </c>
    </row>
    <row r="7" spans="1:13" s="76" customFormat="1">
      <c r="A7" s="73">
        <v>1</v>
      </c>
      <c r="B7" s="74" t="s">
        <v>10</v>
      </c>
      <c r="C7" s="75">
        <v>457795</v>
      </c>
      <c r="D7" s="75">
        <v>138223</v>
      </c>
      <c r="E7" s="75">
        <v>1381107</v>
      </c>
      <c r="F7" s="75">
        <v>357789</v>
      </c>
      <c r="G7" s="75">
        <v>2334914</v>
      </c>
      <c r="H7" s="20">
        <v>707.61323924731187</v>
      </c>
      <c r="I7" s="20">
        <v>213.65114247311826</v>
      </c>
      <c r="J7" s="20">
        <v>2134.7756048387096</v>
      </c>
      <c r="K7" s="20">
        <v>553.0340725806451</v>
      </c>
      <c r="L7" s="20">
        <v>3609.0740591397848</v>
      </c>
    </row>
    <row r="8" spans="1:13" s="76" customFormat="1">
      <c r="A8" s="77"/>
      <c r="B8" s="78" t="s">
        <v>70</v>
      </c>
      <c r="C8" s="79">
        <v>457795</v>
      </c>
      <c r="D8" s="79">
        <v>138223</v>
      </c>
      <c r="E8" s="79">
        <v>1381107</v>
      </c>
      <c r="F8" s="79">
        <v>357789</v>
      </c>
      <c r="G8" s="79">
        <v>2334914</v>
      </c>
      <c r="H8" s="79">
        <v>707.61323924731187</v>
      </c>
      <c r="I8" s="79"/>
      <c r="J8" s="79">
        <v>2134.7756048387096</v>
      </c>
      <c r="K8" s="79">
        <v>553.0340725806451</v>
      </c>
      <c r="L8" s="79">
        <v>3609.0740591397848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225401</v>
      </c>
      <c r="F9" s="55">
        <v>498798</v>
      </c>
      <c r="G9" s="55">
        <v>724199</v>
      </c>
      <c r="H9" s="26" t="s">
        <v>203</v>
      </c>
      <c r="I9" s="26" t="s">
        <v>203</v>
      </c>
      <c r="J9" s="26">
        <v>348.40208333333328</v>
      </c>
      <c r="K9" s="26">
        <v>770.99153225806435</v>
      </c>
      <c r="L9" s="26">
        <v>1119.3936155913975</v>
      </c>
    </row>
    <row r="10" spans="1:13" s="76" customFormat="1">
      <c r="A10" s="78"/>
      <c r="B10" s="78" t="s">
        <v>71</v>
      </c>
      <c r="C10" s="79"/>
      <c r="D10" s="79"/>
      <c r="E10" s="79">
        <v>12397.055</v>
      </c>
      <c r="F10" s="79">
        <v>249399</v>
      </c>
      <c r="G10" s="79">
        <v>261796.05499999999</v>
      </c>
      <c r="H10" s="79"/>
      <c r="I10" s="79"/>
      <c r="J10" s="79">
        <v>19.162114583333334</v>
      </c>
      <c r="K10" s="79">
        <v>385.49576612903218</v>
      </c>
      <c r="L10" s="79">
        <v>404.65788071236551</v>
      </c>
    </row>
    <row r="11" spans="1:13" s="76" customFormat="1">
      <c r="A11" s="78"/>
      <c r="B11" s="78" t="s">
        <v>72</v>
      </c>
      <c r="C11" s="79"/>
      <c r="D11" s="79"/>
      <c r="E11" s="79">
        <v>130732.57999999999</v>
      </c>
      <c r="F11" s="79">
        <v>244411.02</v>
      </c>
      <c r="G11" s="79">
        <v>375143.6</v>
      </c>
      <c r="H11" s="79"/>
      <c r="I11" s="79"/>
      <c r="J11" s="79">
        <v>202.0732083333333</v>
      </c>
      <c r="K11" s="79">
        <v>377.78585080645155</v>
      </c>
      <c r="L11" s="79">
        <v>579.8590591397849</v>
      </c>
    </row>
    <row r="12" spans="1:13" s="76" customFormat="1">
      <c r="A12" s="78"/>
      <c r="B12" s="78" t="s">
        <v>73</v>
      </c>
      <c r="C12" s="79"/>
      <c r="D12" s="79"/>
      <c r="E12" s="79">
        <v>24794.11</v>
      </c>
      <c r="F12" s="79">
        <v>4987.9800000000005</v>
      </c>
      <c r="G12" s="79">
        <v>29782.09</v>
      </c>
      <c r="H12" s="79"/>
      <c r="I12" s="79"/>
      <c r="J12" s="79">
        <v>38.324229166666669</v>
      </c>
      <c r="K12" s="79">
        <v>7.7099153225806454</v>
      </c>
      <c r="L12" s="79">
        <v>46.034144489247311</v>
      </c>
    </row>
    <row r="13" spans="1:13" s="76" customFormat="1">
      <c r="A13" s="82"/>
      <c r="B13" s="82" t="s">
        <v>113</v>
      </c>
      <c r="C13" s="79"/>
      <c r="D13" s="79"/>
      <c r="E13" s="79">
        <v>57477.254999999997</v>
      </c>
      <c r="F13" s="79"/>
      <c r="G13" s="79">
        <v>57477.254999999997</v>
      </c>
      <c r="H13" s="79"/>
      <c r="I13" s="79"/>
      <c r="J13" s="79">
        <v>88.842531249999993</v>
      </c>
      <c r="K13" s="79"/>
      <c r="L13" s="79">
        <v>88.842531249999993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978149</v>
      </c>
      <c r="F14" s="41">
        <v>1110395</v>
      </c>
      <c r="G14" s="41">
        <v>2088544</v>
      </c>
      <c r="H14" s="32" t="s">
        <v>203</v>
      </c>
      <c r="I14" s="32" t="s">
        <v>203</v>
      </c>
      <c r="J14" s="32">
        <v>1511.9238575268814</v>
      </c>
      <c r="K14" s="32">
        <v>1716.3363575268816</v>
      </c>
      <c r="L14" s="32">
        <v>3228.2602150537632</v>
      </c>
    </row>
    <row r="15" spans="1:13" s="76" customFormat="1">
      <c r="A15" s="78"/>
      <c r="B15" s="78" t="s">
        <v>74</v>
      </c>
      <c r="C15" s="79"/>
      <c r="D15" s="79"/>
      <c r="E15" s="79">
        <v>978149</v>
      </c>
      <c r="F15" s="79">
        <v>1110395</v>
      </c>
      <c r="G15" s="79">
        <v>2088544</v>
      </c>
      <c r="H15" s="79"/>
      <c r="I15" s="79"/>
      <c r="J15" s="79">
        <v>1511.9238575268814</v>
      </c>
      <c r="K15" s="79">
        <v>1716.3363575268816</v>
      </c>
      <c r="L15" s="79">
        <v>3228.2602150537632</v>
      </c>
    </row>
    <row r="16" spans="1:13" s="76" customFormat="1">
      <c r="A16" s="83">
        <v>4</v>
      </c>
      <c r="B16" s="84" t="s">
        <v>13</v>
      </c>
      <c r="C16" s="41">
        <v>264788</v>
      </c>
      <c r="D16" s="41">
        <v>0</v>
      </c>
      <c r="E16" s="41">
        <v>1008795</v>
      </c>
      <c r="F16" s="41">
        <v>471705</v>
      </c>
      <c r="G16" s="41">
        <v>1745288</v>
      </c>
      <c r="H16" s="32">
        <v>409.2825268817204</v>
      </c>
      <c r="I16" s="32" t="s">
        <v>203</v>
      </c>
      <c r="J16" s="32">
        <v>1559.2933467741934</v>
      </c>
      <c r="K16" s="32">
        <v>729.11391129032256</v>
      </c>
      <c r="L16" s="32">
        <v>2697.6897849462362</v>
      </c>
    </row>
    <row r="17" spans="1:12" s="76" customFormat="1">
      <c r="A17" s="78"/>
      <c r="B17" s="78" t="s">
        <v>80</v>
      </c>
      <c r="C17" s="79">
        <v>264788</v>
      </c>
      <c r="D17" s="79"/>
      <c r="E17" s="79">
        <v>83729.985000000001</v>
      </c>
      <c r="F17" s="79">
        <v>77831.324999999997</v>
      </c>
      <c r="G17" s="79">
        <v>426349.31</v>
      </c>
      <c r="H17" s="79">
        <v>409.2825268817204</v>
      </c>
      <c r="I17" s="79"/>
      <c r="J17" s="79">
        <v>129.42134778225807</v>
      </c>
      <c r="K17" s="79">
        <v>120.30379536290322</v>
      </c>
      <c r="L17" s="79">
        <v>659.00767002688167</v>
      </c>
    </row>
    <row r="18" spans="1:12" s="76" customFormat="1">
      <c r="A18" s="78"/>
      <c r="B18" s="78" t="s">
        <v>81</v>
      </c>
      <c r="C18" s="79"/>
      <c r="D18" s="79"/>
      <c r="E18" s="79">
        <v>925065.01500000001</v>
      </c>
      <c r="F18" s="79">
        <v>393873.67499999999</v>
      </c>
      <c r="G18" s="79">
        <v>1318938.69</v>
      </c>
      <c r="H18" s="79"/>
      <c r="I18" s="79"/>
      <c r="J18" s="79">
        <v>1429.8719989919355</v>
      </c>
      <c r="K18" s="79">
        <v>608.81011592741936</v>
      </c>
      <c r="L18" s="79">
        <v>2038.6821149193547</v>
      </c>
    </row>
    <row r="19" spans="1:12" s="76" customFormat="1">
      <c r="A19" s="83">
        <v>5</v>
      </c>
      <c r="B19" s="84" t="s">
        <v>14</v>
      </c>
      <c r="C19" s="41">
        <v>280708</v>
      </c>
      <c r="D19" s="41">
        <v>95506</v>
      </c>
      <c r="E19" s="41">
        <v>3632834</v>
      </c>
      <c r="F19" s="41">
        <v>1679135</v>
      </c>
      <c r="G19" s="41">
        <v>5688183</v>
      </c>
      <c r="H19" s="32">
        <v>433.89005376344085</v>
      </c>
      <c r="I19" s="32">
        <v>147.62352150537635</v>
      </c>
      <c r="J19" s="32">
        <v>5615.2676075268819</v>
      </c>
      <c r="K19" s="32">
        <v>2595.4371639784945</v>
      </c>
      <c r="L19" s="32">
        <v>8792.2183467741943</v>
      </c>
    </row>
    <row r="20" spans="1:12" s="76" customFormat="1">
      <c r="A20" s="78"/>
      <c r="B20" s="78" t="s">
        <v>78</v>
      </c>
      <c r="C20" s="79">
        <v>280708</v>
      </c>
      <c r="D20" s="79">
        <v>95506</v>
      </c>
      <c r="E20" s="79">
        <v>1162507</v>
      </c>
      <c r="F20" s="79">
        <v>100749</v>
      </c>
      <c r="G20" s="79">
        <v>1639470</v>
      </c>
      <c r="H20" s="79">
        <v>433.89005376344085</v>
      </c>
      <c r="I20" s="79">
        <v>147.62352150537635</v>
      </c>
      <c r="J20" s="79">
        <v>1796.8858198924731</v>
      </c>
      <c r="K20" s="79">
        <v>155.72762096774193</v>
      </c>
      <c r="L20" s="79">
        <v>2534.1270161290322</v>
      </c>
    </row>
    <row r="21" spans="1:12" s="76" customFormat="1">
      <c r="A21" s="78"/>
      <c r="B21" s="78" t="s">
        <v>79</v>
      </c>
      <c r="C21" s="79"/>
      <c r="D21" s="79"/>
      <c r="E21" s="79">
        <v>1053522</v>
      </c>
      <c r="F21" s="79">
        <v>873150</v>
      </c>
      <c r="G21" s="79">
        <v>1926672</v>
      </c>
      <c r="H21" s="79"/>
      <c r="I21" s="79"/>
      <c r="J21" s="79">
        <v>1628.4278225806449</v>
      </c>
      <c r="K21" s="79">
        <v>1349.627016129032</v>
      </c>
      <c r="L21" s="79">
        <v>2978.0548387096769</v>
      </c>
    </row>
    <row r="22" spans="1:12" s="76" customFormat="1">
      <c r="A22" s="78"/>
      <c r="B22" s="78" t="s">
        <v>75</v>
      </c>
      <c r="C22" s="79"/>
      <c r="D22" s="79"/>
      <c r="E22" s="79">
        <v>1198835</v>
      </c>
      <c r="F22" s="79">
        <v>453366</v>
      </c>
      <c r="G22" s="79">
        <v>1652201</v>
      </c>
      <c r="H22" s="79"/>
      <c r="I22" s="79"/>
      <c r="J22" s="79">
        <v>1853.0379704301074</v>
      </c>
      <c r="K22" s="79">
        <v>700.76733870967735</v>
      </c>
      <c r="L22" s="79">
        <v>2553.8053091397846</v>
      </c>
    </row>
    <row r="23" spans="1:12" s="76" customFormat="1">
      <c r="A23" s="78"/>
      <c r="B23" s="78" t="s">
        <v>76</v>
      </c>
      <c r="C23" s="79"/>
      <c r="D23" s="79"/>
      <c r="E23" s="79">
        <v>217970</v>
      </c>
      <c r="F23" s="79">
        <v>251870</v>
      </c>
      <c r="G23" s="79">
        <v>469840</v>
      </c>
      <c r="H23" s="79"/>
      <c r="I23" s="79"/>
      <c r="J23" s="79">
        <v>336.91599462365593</v>
      </c>
      <c r="K23" s="79">
        <v>389.31518817204301</v>
      </c>
      <c r="L23" s="79">
        <v>726.23118279569894</v>
      </c>
    </row>
    <row r="24" spans="1:12" s="76" customFormat="1" ht="15.75" customHeight="1">
      <c r="A24" s="83">
        <v>6</v>
      </c>
      <c r="B24" s="84" t="s">
        <v>15</v>
      </c>
      <c r="C24" s="41">
        <v>8269</v>
      </c>
      <c r="D24" s="41">
        <v>0</v>
      </c>
      <c r="E24" s="41">
        <v>905962</v>
      </c>
      <c r="F24" s="41">
        <v>865340</v>
      </c>
      <c r="G24" s="41">
        <v>1779571</v>
      </c>
      <c r="H24" s="32">
        <v>12.781384408602149</v>
      </c>
      <c r="I24" s="32" t="s">
        <v>203</v>
      </c>
      <c r="J24" s="32">
        <v>1400.3444892473117</v>
      </c>
      <c r="K24" s="32">
        <v>1337.5551075268816</v>
      </c>
      <c r="L24" s="32">
        <v>2750.6809811827952</v>
      </c>
    </row>
    <row r="25" spans="1:12" s="76" customFormat="1">
      <c r="A25" s="78"/>
      <c r="B25" s="78" t="s">
        <v>83</v>
      </c>
      <c r="C25" s="79">
        <v>8269</v>
      </c>
      <c r="D25" s="79"/>
      <c r="E25" s="79">
        <v>42580.214</v>
      </c>
      <c r="F25" s="79">
        <v>60573.8</v>
      </c>
      <c r="G25" s="79">
        <v>111423.014</v>
      </c>
      <c r="H25" s="79">
        <v>12.781384408602149</v>
      </c>
      <c r="I25" s="79"/>
      <c r="J25" s="79">
        <v>65.816190994623653</v>
      </c>
      <c r="K25" s="79">
        <v>93.628857526881717</v>
      </c>
      <c r="L25" s="79">
        <v>172.22643293010753</v>
      </c>
    </row>
    <row r="26" spans="1:12" s="76" customFormat="1">
      <c r="A26" s="78"/>
      <c r="B26" s="78" t="s">
        <v>82</v>
      </c>
      <c r="C26" s="79"/>
      <c r="D26" s="79"/>
      <c r="E26" s="79">
        <v>305309.19400000002</v>
      </c>
      <c r="F26" s="79">
        <v>231911.12000000002</v>
      </c>
      <c r="G26" s="79">
        <v>537220.31400000001</v>
      </c>
      <c r="H26" s="79"/>
      <c r="I26" s="79"/>
      <c r="J26" s="79">
        <v>471.91609287634407</v>
      </c>
      <c r="K26" s="79">
        <v>358.46476881720434</v>
      </c>
      <c r="L26" s="79">
        <v>830.38086169354847</v>
      </c>
    </row>
    <row r="27" spans="1:12" s="76" customFormat="1">
      <c r="A27" s="78"/>
      <c r="B27" s="78" t="s">
        <v>84</v>
      </c>
      <c r="C27" s="79"/>
      <c r="D27" s="79"/>
      <c r="E27" s="79">
        <v>50733.872000000003</v>
      </c>
      <c r="F27" s="79">
        <v>29421.56</v>
      </c>
      <c r="G27" s="79">
        <v>80155.432000000001</v>
      </c>
      <c r="H27" s="79"/>
      <c r="I27" s="79"/>
      <c r="J27" s="79">
        <v>78.419291397849463</v>
      </c>
      <c r="K27" s="79">
        <v>45.476873655913977</v>
      </c>
      <c r="L27" s="79">
        <v>123.89616505376344</v>
      </c>
    </row>
    <row r="28" spans="1:12" s="76" customFormat="1">
      <c r="A28" s="78"/>
      <c r="B28" s="78" t="s">
        <v>85</v>
      </c>
      <c r="C28" s="79"/>
      <c r="D28" s="79"/>
      <c r="E28" s="79">
        <v>15401.354000000001</v>
      </c>
      <c r="F28" s="79">
        <v>20768.16</v>
      </c>
      <c r="G28" s="79">
        <v>36169.514000000003</v>
      </c>
      <c r="H28" s="79"/>
      <c r="I28" s="79"/>
      <c r="J28" s="79">
        <v>23.805856317204299</v>
      </c>
      <c r="K28" s="79">
        <v>32.10132258064516</v>
      </c>
      <c r="L28" s="79">
        <v>55.907178897849462</v>
      </c>
    </row>
    <row r="29" spans="1:12" s="76" customFormat="1">
      <c r="A29" s="78"/>
      <c r="B29" s="78" t="s">
        <v>86</v>
      </c>
      <c r="C29" s="79"/>
      <c r="D29" s="79"/>
      <c r="E29" s="79">
        <v>491937.36599999998</v>
      </c>
      <c r="F29" s="79">
        <v>522665.35999999993</v>
      </c>
      <c r="G29" s="79">
        <v>1014602.7259999999</v>
      </c>
      <c r="H29" s="79"/>
      <c r="I29" s="79"/>
      <c r="J29" s="79">
        <v>760.38705766129021</v>
      </c>
      <c r="K29" s="79">
        <v>807.88328494623636</v>
      </c>
      <c r="L29" s="79">
        <v>1568.2703426075266</v>
      </c>
    </row>
    <row r="30" spans="1:12" s="76" customFormat="1">
      <c r="A30" s="83">
        <v>8</v>
      </c>
      <c r="B30" s="84" t="s">
        <v>16</v>
      </c>
      <c r="C30" s="41">
        <v>525332</v>
      </c>
      <c r="D30" s="41">
        <v>0</v>
      </c>
      <c r="E30" s="41">
        <v>1626909</v>
      </c>
      <c r="F30" s="41">
        <v>1370917</v>
      </c>
      <c r="G30" s="41">
        <v>3523158</v>
      </c>
      <c r="H30" s="32">
        <v>812.00510752688172</v>
      </c>
      <c r="I30" s="32" t="s">
        <v>203</v>
      </c>
      <c r="J30" s="32">
        <v>2514.7114919354835</v>
      </c>
      <c r="K30" s="32">
        <v>2119.0249327956985</v>
      </c>
      <c r="L30" s="32">
        <v>5445.7415322580637</v>
      </c>
    </row>
    <row r="31" spans="1:12" s="76" customFormat="1">
      <c r="A31" s="78"/>
      <c r="B31" s="78" t="s">
        <v>87</v>
      </c>
      <c r="C31" s="79">
        <v>525332</v>
      </c>
      <c r="D31" s="79">
        <v>0</v>
      </c>
      <c r="E31" s="79">
        <v>1626909</v>
      </c>
      <c r="F31" s="79">
        <v>1370917</v>
      </c>
      <c r="G31" s="79">
        <v>3523158</v>
      </c>
      <c r="H31" s="79">
        <v>812.00510752688172</v>
      </c>
      <c r="I31" s="79"/>
      <c r="J31" s="79">
        <v>2514.7114919354835</v>
      </c>
      <c r="K31" s="79">
        <v>2119.0249327956985</v>
      </c>
      <c r="L31" s="79">
        <v>5445.7415322580637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1763728</v>
      </c>
      <c r="F32" s="41">
        <v>609535</v>
      </c>
      <c r="G32" s="41">
        <v>2373263</v>
      </c>
      <c r="H32" s="32" t="s">
        <v>203</v>
      </c>
      <c r="I32" s="32" t="s">
        <v>203</v>
      </c>
      <c r="J32" s="32">
        <v>2726.1924731182794</v>
      </c>
      <c r="K32" s="32">
        <v>942.15759408602139</v>
      </c>
      <c r="L32" s="32">
        <v>3668.350067204301</v>
      </c>
    </row>
    <row r="33" spans="1:12" s="76" customFormat="1">
      <c r="A33" s="78"/>
      <c r="B33" s="78" t="s">
        <v>88</v>
      </c>
      <c r="C33" s="79"/>
      <c r="D33" s="79"/>
      <c r="E33" s="79">
        <v>1763728</v>
      </c>
      <c r="F33" s="79">
        <v>609535</v>
      </c>
      <c r="G33" s="79">
        <v>2373263</v>
      </c>
      <c r="H33" s="79"/>
      <c r="I33" s="79"/>
      <c r="J33" s="79">
        <v>2726.1924731182794</v>
      </c>
      <c r="K33" s="79">
        <v>942.15759408602139</v>
      </c>
      <c r="L33" s="79">
        <v>3668.350067204301</v>
      </c>
    </row>
    <row r="34" spans="1:12" s="76" customFormat="1">
      <c r="A34" s="83">
        <v>10</v>
      </c>
      <c r="B34" s="84" t="s">
        <v>18</v>
      </c>
      <c r="C34" s="41">
        <v>1152052</v>
      </c>
      <c r="D34" s="41">
        <v>0</v>
      </c>
      <c r="E34" s="41">
        <v>1522359</v>
      </c>
      <c r="F34" s="41">
        <v>1103852</v>
      </c>
      <c r="G34" s="41">
        <v>3778263</v>
      </c>
      <c r="H34" s="32">
        <v>1780.7255376344085</v>
      </c>
      <c r="I34" s="32" t="s">
        <v>203</v>
      </c>
      <c r="J34" s="32">
        <v>2353.1086693548386</v>
      </c>
      <c r="K34" s="32">
        <v>1706.2228494623655</v>
      </c>
      <c r="L34" s="32">
        <v>5840.0570564516129</v>
      </c>
    </row>
    <row r="35" spans="1:12" s="76" customFormat="1">
      <c r="A35" s="78"/>
      <c r="B35" s="78" t="s">
        <v>93</v>
      </c>
      <c r="C35" s="79">
        <v>1152052</v>
      </c>
      <c r="D35" s="79"/>
      <c r="E35" s="79">
        <v>1522359</v>
      </c>
      <c r="F35" s="79">
        <v>1103852</v>
      </c>
      <c r="G35" s="79">
        <v>3778263</v>
      </c>
      <c r="H35" s="79"/>
      <c r="I35" s="79"/>
      <c r="J35" s="79">
        <v>2353.1086693548386</v>
      </c>
      <c r="K35" s="79">
        <v>1706.2228494623655</v>
      </c>
      <c r="L35" s="79">
        <v>4059.3315188172041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v>0</v>
      </c>
      <c r="H36" s="79"/>
      <c r="I36" s="79"/>
      <c r="J36" s="85" t="s">
        <v>203</v>
      </c>
      <c r="K36" s="79" t="s">
        <v>203</v>
      </c>
      <c r="L36" s="79"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v>0</v>
      </c>
      <c r="H37" s="79"/>
      <c r="I37" s="79"/>
      <c r="J37" s="79" t="s">
        <v>203</v>
      </c>
      <c r="K37" s="79" t="s">
        <v>203</v>
      </c>
      <c r="L37" s="79"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v>0</v>
      </c>
      <c r="H38" s="79"/>
      <c r="I38" s="79"/>
      <c r="J38" s="79" t="s">
        <v>203</v>
      </c>
      <c r="K38" s="79" t="s">
        <v>203</v>
      </c>
      <c r="L38" s="79"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v>0</v>
      </c>
      <c r="H39" s="79"/>
      <c r="I39" s="79"/>
      <c r="J39" s="79" t="s">
        <v>203</v>
      </c>
      <c r="K39" s="79" t="s">
        <v>203</v>
      </c>
      <c r="L39" s="79"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v>0</v>
      </c>
    </row>
    <row r="41" spans="1:12" s="76" customFormat="1">
      <c r="A41" s="83">
        <v>11</v>
      </c>
      <c r="B41" s="84" t="s">
        <v>19</v>
      </c>
      <c r="C41" s="41">
        <v>8102</v>
      </c>
      <c r="D41" s="41">
        <v>35214</v>
      </c>
      <c r="E41" s="41">
        <v>821722</v>
      </c>
      <c r="F41" s="41">
        <v>1272086</v>
      </c>
      <c r="G41" s="41">
        <v>2137124</v>
      </c>
      <c r="H41" s="32">
        <v>12.523252688172043</v>
      </c>
      <c r="I41" s="32">
        <v>54.430241935483863</v>
      </c>
      <c r="J41" s="32">
        <v>1270.134811827957</v>
      </c>
      <c r="K41" s="32">
        <v>1966.2619623655912</v>
      </c>
      <c r="L41" s="32">
        <v>3303.3502688172039</v>
      </c>
    </row>
    <row r="42" spans="1:12" s="76" customFormat="1">
      <c r="A42" s="78"/>
      <c r="B42" s="78" t="s">
        <v>94</v>
      </c>
      <c r="C42" s="79">
        <v>8102</v>
      </c>
      <c r="D42" s="79">
        <v>35214</v>
      </c>
      <c r="E42" s="79">
        <v>821722</v>
      </c>
      <c r="F42" s="79">
        <v>1272086</v>
      </c>
      <c r="G42" s="79">
        <v>2137124</v>
      </c>
      <c r="H42" s="79"/>
      <c r="I42" s="79">
        <v>54.430241935483863</v>
      </c>
      <c r="J42" s="79">
        <v>1270.134811827957</v>
      </c>
      <c r="K42" s="79">
        <v>1966.2619623655912</v>
      </c>
      <c r="L42" s="79">
        <v>3290.827016129032</v>
      </c>
    </row>
    <row r="43" spans="1:12" s="76" customFormat="1">
      <c r="A43" s="83">
        <v>12</v>
      </c>
      <c r="B43" s="84" t="s">
        <v>20</v>
      </c>
      <c r="C43" s="41">
        <v>5566110</v>
      </c>
      <c r="D43" s="41">
        <v>1134761</v>
      </c>
      <c r="E43" s="41">
        <v>17665509</v>
      </c>
      <c r="F43" s="41">
        <v>3220053</v>
      </c>
      <c r="G43" s="41">
        <v>27586433</v>
      </c>
      <c r="H43" s="42">
        <v>8603.530241935483</v>
      </c>
      <c r="I43" s="42">
        <v>1753.9988575268815</v>
      </c>
      <c r="J43" s="32">
        <v>27305.558266129032</v>
      </c>
      <c r="K43" s="32">
        <v>4977.2324596774188</v>
      </c>
      <c r="L43" s="32">
        <v>42640.319825268816</v>
      </c>
    </row>
    <row r="44" spans="1:12" s="86" customFormat="1" ht="16.5" customHeight="1">
      <c r="A44" s="82"/>
      <c r="B44" s="82" t="s">
        <v>95</v>
      </c>
      <c r="C44" s="79">
        <v>5566110</v>
      </c>
      <c r="D44" s="79">
        <v>1134761</v>
      </c>
      <c r="E44" s="79">
        <v>17646751</v>
      </c>
      <c r="F44" s="79">
        <v>3213288</v>
      </c>
      <c r="G44" s="79">
        <v>27560910</v>
      </c>
      <c r="H44" s="79">
        <v>8603.530241935483</v>
      </c>
      <c r="I44" s="79">
        <v>1753.9988575268815</v>
      </c>
      <c r="J44" s="79">
        <v>27276.56404569892</v>
      </c>
      <c r="K44" s="79">
        <v>4966.7758064516129</v>
      </c>
      <c r="L44" s="79">
        <v>42600.868951612894</v>
      </c>
    </row>
    <row r="45" spans="1:12" s="76" customFormat="1">
      <c r="A45" s="82"/>
      <c r="B45" s="82" t="s">
        <v>97</v>
      </c>
      <c r="C45" s="79"/>
      <c r="D45" s="79"/>
      <c r="E45" s="102">
        <v>18758</v>
      </c>
      <c r="F45" s="102">
        <v>6765</v>
      </c>
      <c r="G45" s="79">
        <v>25523</v>
      </c>
      <c r="H45" s="23"/>
      <c r="I45" s="23"/>
      <c r="J45" s="23"/>
      <c r="K45" s="23"/>
      <c r="L45" s="23"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89032</v>
      </c>
      <c r="G46" s="87">
        <v>89032</v>
      </c>
      <c r="H46" s="88" t="s">
        <v>203</v>
      </c>
      <c r="I46" s="88" t="s">
        <v>203</v>
      </c>
      <c r="J46" s="88" t="s">
        <v>203</v>
      </c>
      <c r="K46" s="88">
        <v>137.61666666666667</v>
      </c>
      <c r="L46" s="88">
        <v>137.61666666666667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89032</v>
      </c>
      <c r="G47" s="79">
        <v>89032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827035</v>
      </c>
      <c r="F48" s="41">
        <v>525725</v>
      </c>
      <c r="G48" s="41">
        <v>1352760</v>
      </c>
      <c r="H48" s="42" t="s">
        <v>203</v>
      </c>
      <c r="I48" s="42" t="s">
        <v>203</v>
      </c>
      <c r="J48" s="32">
        <v>1278.3471102150536</v>
      </c>
      <c r="K48" s="32">
        <v>812.61256720430106</v>
      </c>
      <c r="L48" s="32">
        <v>2090.9596774193546</v>
      </c>
    </row>
    <row r="49" spans="1:12" s="76" customFormat="1">
      <c r="A49" s="82"/>
      <c r="B49" s="82" t="s">
        <v>98</v>
      </c>
      <c r="C49" s="79"/>
      <c r="D49" s="79"/>
      <c r="E49" s="79">
        <v>827035</v>
      </c>
      <c r="F49" s="79">
        <v>525725</v>
      </c>
      <c r="G49" s="79">
        <v>1352760</v>
      </c>
      <c r="H49" s="79"/>
      <c r="I49" s="79"/>
      <c r="J49" s="79">
        <v>1278.3471102150536</v>
      </c>
      <c r="K49" s="79">
        <v>812.61256720430106</v>
      </c>
      <c r="L49" s="79">
        <v>2090.9596774193546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1943104</v>
      </c>
      <c r="F50" s="41">
        <v>448954</v>
      </c>
      <c r="G50" s="41">
        <v>2392058</v>
      </c>
      <c r="H50" s="32" t="s">
        <v>203</v>
      </c>
      <c r="I50" s="32" t="s">
        <v>203</v>
      </c>
      <c r="J50" s="32">
        <v>3003.4537634408598</v>
      </c>
      <c r="K50" s="32">
        <v>693.94771505376332</v>
      </c>
      <c r="L50" s="32">
        <v>3697.401478494623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777243</v>
      </c>
      <c r="F51" s="79">
        <v>13469</v>
      </c>
      <c r="G51" s="79">
        <v>790712</v>
      </c>
      <c r="H51" s="79"/>
      <c r="I51" s="79"/>
      <c r="J51" s="79">
        <v>1201.3836693548385</v>
      </c>
      <c r="K51" s="79">
        <v>20.819018817204299</v>
      </c>
      <c r="L51" s="79">
        <v>1222.2026881720428</v>
      </c>
    </row>
    <row r="52" spans="1:12" s="76" customFormat="1">
      <c r="A52" s="82"/>
      <c r="B52" s="82" t="s">
        <v>99</v>
      </c>
      <c r="C52" s="79"/>
      <c r="D52" s="79"/>
      <c r="E52" s="79">
        <v>194310</v>
      </c>
      <c r="F52" s="79">
        <v>314267</v>
      </c>
      <c r="G52" s="79">
        <v>508577</v>
      </c>
      <c r="H52" s="79"/>
      <c r="I52" s="79"/>
      <c r="J52" s="79">
        <v>300</v>
      </c>
      <c r="K52" s="79">
        <v>486.12869623655899</v>
      </c>
      <c r="L52" s="79">
        <v>786.12869623655899</v>
      </c>
    </row>
    <row r="53" spans="1:12" s="76" customFormat="1">
      <c r="A53" s="82"/>
      <c r="B53" s="82" t="s">
        <v>103</v>
      </c>
      <c r="C53" s="79"/>
      <c r="D53" s="79"/>
      <c r="E53" s="79">
        <v>155448</v>
      </c>
      <c r="F53" s="79">
        <v>121218</v>
      </c>
      <c r="G53" s="79">
        <v>276666</v>
      </c>
      <c r="H53" s="79"/>
      <c r="I53" s="79"/>
      <c r="J53" s="79">
        <v>240</v>
      </c>
      <c r="K53" s="79">
        <v>187</v>
      </c>
      <c r="L53" s="79">
        <v>427</v>
      </c>
    </row>
    <row r="54" spans="1:12" s="76" customFormat="1">
      <c r="A54" s="82"/>
      <c r="B54" s="82" t="s">
        <v>100</v>
      </c>
      <c r="C54" s="79"/>
      <c r="D54" s="79"/>
      <c r="E54" s="79">
        <v>582931</v>
      </c>
      <c r="F54" s="79">
        <v>0</v>
      </c>
      <c r="G54" s="79">
        <v>582931</v>
      </c>
      <c r="H54" s="79"/>
      <c r="I54" s="79"/>
      <c r="J54" s="79">
        <v>901</v>
      </c>
      <c r="K54" s="79">
        <v>0</v>
      </c>
      <c r="L54" s="79">
        <v>901</v>
      </c>
    </row>
    <row r="55" spans="1:12" s="76" customFormat="1">
      <c r="A55" s="82"/>
      <c r="B55" s="82" t="s">
        <v>104</v>
      </c>
      <c r="C55" s="79"/>
      <c r="D55" s="79"/>
      <c r="E55" s="79">
        <v>97155</v>
      </c>
      <c r="F55" s="79">
        <v>0</v>
      </c>
      <c r="G55" s="79">
        <v>97155</v>
      </c>
      <c r="H55" s="79"/>
      <c r="I55" s="79"/>
      <c r="J55" s="79">
        <v>150</v>
      </c>
      <c r="K55" s="79">
        <v>0</v>
      </c>
      <c r="L55" s="79">
        <v>150</v>
      </c>
    </row>
    <row r="56" spans="1:12" s="76" customFormat="1">
      <c r="A56" s="82"/>
      <c r="B56" s="82" t="s">
        <v>101</v>
      </c>
      <c r="C56" s="79"/>
      <c r="D56" s="79"/>
      <c r="E56" s="79">
        <v>136017</v>
      </c>
      <c r="F56" s="79">
        <v>0</v>
      </c>
      <c r="G56" s="79">
        <v>136017</v>
      </c>
      <c r="H56" s="79"/>
      <c r="I56" s="79"/>
      <c r="J56" s="79">
        <v>210</v>
      </c>
      <c r="K56" s="79">
        <v>0</v>
      </c>
      <c r="L56" s="79">
        <v>210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136177</v>
      </c>
      <c r="F57" s="55">
        <v>323685</v>
      </c>
      <c r="G57" s="55">
        <v>459862</v>
      </c>
      <c r="H57" s="26" t="s">
        <v>203</v>
      </c>
      <c r="I57" s="26" t="s">
        <v>203</v>
      </c>
      <c r="J57" s="26">
        <v>210.48864247311826</v>
      </c>
      <c r="K57" s="26">
        <v>500.31955645161287</v>
      </c>
      <c r="L57" s="44">
        <v>710.80819892473119</v>
      </c>
    </row>
    <row r="58" spans="1:12" s="76" customFormat="1">
      <c r="A58" s="82"/>
      <c r="B58" s="82" t="s">
        <v>105</v>
      </c>
      <c r="C58" s="79"/>
      <c r="D58" s="79"/>
      <c r="E58" s="79">
        <v>136177</v>
      </c>
      <c r="F58" s="79">
        <v>323685</v>
      </c>
      <c r="G58" s="79">
        <v>459862</v>
      </c>
      <c r="H58" s="79"/>
      <c r="I58" s="79"/>
      <c r="J58" s="79">
        <v>210.48864247311826</v>
      </c>
      <c r="K58" s="79">
        <v>500.31955645161287</v>
      </c>
      <c r="L58" s="79">
        <v>710.80819892473119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761702</v>
      </c>
      <c r="F59" s="41">
        <v>342094</v>
      </c>
      <c r="G59" s="41">
        <v>1103796</v>
      </c>
      <c r="H59" s="32" t="s">
        <v>203</v>
      </c>
      <c r="I59" s="32" t="s">
        <v>203</v>
      </c>
      <c r="J59" s="32">
        <v>1177.3619623655914</v>
      </c>
      <c r="K59" s="32">
        <v>528.77432795698917</v>
      </c>
      <c r="L59" s="32">
        <v>1706.1362903225804</v>
      </c>
    </row>
    <row r="60" spans="1:12" s="76" customFormat="1">
      <c r="A60" s="82"/>
      <c r="B60" s="78" t="s">
        <v>106</v>
      </c>
      <c r="C60" s="79"/>
      <c r="D60" s="79"/>
      <c r="E60" s="79">
        <v>761702</v>
      </c>
      <c r="F60" s="79">
        <v>342094</v>
      </c>
      <c r="G60" s="79">
        <v>1103796</v>
      </c>
      <c r="H60" s="79"/>
      <c r="I60" s="79"/>
      <c r="J60" s="79">
        <v>1177.3619623655914</v>
      </c>
      <c r="K60" s="79">
        <v>528.77432795698917</v>
      </c>
      <c r="L60" s="79">
        <v>1706.1362903225804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627967</v>
      </c>
      <c r="F61" s="41">
        <v>564110</v>
      </c>
      <c r="G61" s="41">
        <v>1192077</v>
      </c>
      <c r="H61" s="32" t="s">
        <v>203</v>
      </c>
      <c r="I61" s="32" t="s">
        <v>203</v>
      </c>
      <c r="J61" s="32">
        <v>970.64791666666656</v>
      </c>
      <c r="K61" s="32">
        <v>871.94422043010752</v>
      </c>
      <c r="L61" s="32">
        <v>1842.592137096774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627967</v>
      </c>
      <c r="F62" s="79">
        <v>564110</v>
      </c>
      <c r="G62" s="79">
        <v>1192077</v>
      </c>
      <c r="H62" s="79"/>
      <c r="I62" s="79"/>
      <c r="J62" s="79">
        <v>970.64791666666656</v>
      </c>
      <c r="K62" s="79">
        <v>871.94422043010752</v>
      </c>
      <c r="L62" s="79">
        <v>1842.592137096774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2150073</v>
      </c>
      <c r="F63" s="41">
        <v>2264214</v>
      </c>
      <c r="G63" s="41">
        <v>4414287</v>
      </c>
      <c r="H63" s="32" t="s">
        <v>203</v>
      </c>
      <c r="I63" s="32" t="s">
        <v>203</v>
      </c>
      <c r="J63" s="32">
        <v>3323.3655241935485</v>
      </c>
      <c r="K63" s="32">
        <v>3499.7931451612899</v>
      </c>
      <c r="L63" s="32">
        <v>6823.1586693548379</v>
      </c>
    </row>
    <row r="64" spans="1:12" s="76" customFormat="1">
      <c r="A64" s="89"/>
      <c r="B64" s="89" t="s">
        <v>108</v>
      </c>
      <c r="C64" s="79"/>
      <c r="D64" s="79"/>
      <c r="E64" s="79">
        <v>414534</v>
      </c>
      <c r="F64" s="79">
        <v>436541</v>
      </c>
      <c r="G64" s="85">
        <v>851075</v>
      </c>
      <c r="H64" s="85"/>
      <c r="I64" s="85"/>
      <c r="J64" s="85">
        <v>640.74475806451608</v>
      </c>
      <c r="K64" s="85">
        <v>674.76095430107523</v>
      </c>
      <c r="L64" s="85">
        <v>1315.5057123655913</v>
      </c>
    </row>
    <row r="65" spans="1:13" s="76" customFormat="1">
      <c r="A65" s="89"/>
      <c r="B65" s="89" t="s">
        <v>109</v>
      </c>
      <c r="C65" s="79"/>
      <c r="D65" s="79"/>
      <c r="E65" s="79">
        <v>905181</v>
      </c>
      <c r="F65" s="79">
        <v>953234</v>
      </c>
      <c r="G65" s="85">
        <v>1858415</v>
      </c>
      <c r="H65" s="85"/>
      <c r="I65" s="85"/>
      <c r="J65" s="85">
        <v>1399.1372983870967</v>
      </c>
      <c r="K65" s="85">
        <v>1473.4127688172041</v>
      </c>
      <c r="L65" s="85">
        <v>2872.5500672043008</v>
      </c>
    </row>
    <row r="66" spans="1:13" s="90" customFormat="1">
      <c r="A66" s="89"/>
      <c r="B66" s="89" t="s">
        <v>110</v>
      </c>
      <c r="C66" s="79"/>
      <c r="D66" s="79"/>
      <c r="E66" s="79">
        <v>830358</v>
      </c>
      <c r="F66" s="79">
        <v>874439</v>
      </c>
      <c r="G66" s="85">
        <v>1704797</v>
      </c>
      <c r="H66" s="85"/>
      <c r="I66" s="85"/>
      <c r="J66" s="85">
        <v>1283.4834677419353</v>
      </c>
      <c r="K66" s="85">
        <v>1351.6194220430107</v>
      </c>
      <c r="L66" s="85">
        <v>2635.102889784946</v>
      </c>
      <c r="M66" s="76"/>
    </row>
    <row r="67" spans="1:13" s="90" customFormat="1">
      <c r="A67" s="83">
        <v>20</v>
      </c>
      <c r="B67" s="84" t="s">
        <v>27</v>
      </c>
      <c r="C67" s="41">
        <v>178223</v>
      </c>
      <c r="D67" s="41">
        <v>9245</v>
      </c>
      <c r="E67" s="41">
        <v>566949</v>
      </c>
      <c r="F67" s="41">
        <v>612649</v>
      </c>
      <c r="G67" s="41">
        <v>1367066</v>
      </c>
      <c r="H67" s="32">
        <v>275.47909946236558</v>
      </c>
      <c r="I67" s="32">
        <v>14.289986559139784</v>
      </c>
      <c r="J67" s="32">
        <v>876.33245967741925</v>
      </c>
      <c r="K67" s="32">
        <v>946.97090053763441</v>
      </c>
      <c r="L67" s="32">
        <v>2113.0724462365588</v>
      </c>
      <c r="M67" s="76"/>
    </row>
    <row r="68" spans="1:13" s="90" customFormat="1" ht="31.5" customHeight="1">
      <c r="A68" s="89"/>
      <c r="B68" s="89" t="s">
        <v>111</v>
      </c>
      <c r="C68" s="79">
        <v>178223</v>
      </c>
      <c r="D68" s="79">
        <v>9245</v>
      </c>
      <c r="E68" s="79">
        <v>566949</v>
      </c>
      <c r="F68" s="79">
        <v>612649</v>
      </c>
      <c r="G68" s="79">
        <v>1367066</v>
      </c>
      <c r="H68" s="79">
        <v>275.47909946236558</v>
      </c>
      <c r="I68" s="79">
        <v>14.289986559139784</v>
      </c>
      <c r="J68" s="79">
        <v>876.33245967741925</v>
      </c>
      <c r="K68" s="79">
        <v>946.97090053763441</v>
      </c>
      <c r="L68" s="79">
        <v>2113.0724462365588</v>
      </c>
      <c r="M68" s="76"/>
    </row>
    <row r="69" spans="1:13" s="90" customFormat="1">
      <c r="A69" s="83">
        <v>21</v>
      </c>
      <c r="B69" s="84" t="s">
        <v>28</v>
      </c>
      <c r="C69" s="41">
        <v>7823</v>
      </c>
      <c r="D69" s="41">
        <v>0</v>
      </c>
      <c r="E69" s="41">
        <v>5395820</v>
      </c>
      <c r="F69" s="41">
        <v>3243876</v>
      </c>
      <c r="G69" s="41">
        <v>8647519</v>
      </c>
      <c r="H69" s="32">
        <v>12.092002688172043</v>
      </c>
      <c r="I69" s="32" t="s">
        <v>203</v>
      </c>
      <c r="J69" s="32">
        <v>8340.3131720430101</v>
      </c>
      <c r="K69" s="32">
        <v>5014.0556451612902</v>
      </c>
      <c r="L69" s="32">
        <v>13366.460819892473</v>
      </c>
    </row>
    <row r="70" spans="1:13" s="90" customFormat="1">
      <c r="A70" s="89"/>
      <c r="B70" s="89" t="s">
        <v>112</v>
      </c>
      <c r="C70" s="79"/>
      <c r="D70" s="79"/>
      <c r="E70" s="79">
        <v>5395820</v>
      </c>
      <c r="F70" s="79">
        <v>3230900.4959999998</v>
      </c>
      <c r="G70" s="85">
        <v>8626720.4959999993</v>
      </c>
      <c r="H70" s="85"/>
      <c r="I70" s="85"/>
      <c r="J70" s="85">
        <v>8340.3131720430101</v>
      </c>
      <c r="K70" s="85">
        <v>5014.0556451612902</v>
      </c>
      <c r="L70" s="85">
        <v>13354.3688172043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12975.504000000001</v>
      </c>
      <c r="G71" s="85">
        <v>12975.504000000001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431915</v>
      </c>
      <c r="E72" s="41">
        <v>717957</v>
      </c>
      <c r="F72" s="41">
        <v>494040</v>
      </c>
      <c r="G72" s="41">
        <v>1643912</v>
      </c>
      <c r="H72" s="32" t="s">
        <v>203</v>
      </c>
      <c r="I72" s="32">
        <v>667.61055107526875</v>
      </c>
      <c r="J72" s="32">
        <v>1109.7453629032257</v>
      </c>
      <c r="K72" s="32">
        <v>763.63709677419342</v>
      </c>
      <c r="L72" s="32">
        <v>2540.993010752688</v>
      </c>
    </row>
    <row r="73" spans="1:13" s="90" customFormat="1">
      <c r="A73" s="89"/>
      <c r="B73" s="89" t="s">
        <v>114</v>
      </c>
      <c r="C73" s="79"/>
      <c r="D73" s="79"/>
      <c r="E73" s="79">
        <v>717957</v>
      </c>
      <c r="F73" s="79">
        <v>217377.6</v>
      </c>
      <c r="G73" s="85">
        <v>935334.6</v>
      </c>
      <c r="H73" s="85"/>
      <c r="I73" s="85"/>
      <c r="J73" s="85">
        <v>1109.7453629032257</v>
      </c>
      <c r="K73" s="85">
        <v>336.00032258064516</v>
      </c>
      <c r="L73" s="85">
        <v>1445.7456854838708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276662.40000000002</v>
      </c>
      <c r="G74" s="85">
        <v>276662.40000000002</v>
      </c>
      <c r="H74" s="85"/>
      <c r="I74" s="85"/>
      <c r="J74" s="85"/>
      <c r="K74" s="85">
        <v>427.63677419354838</v>
      </c>
      <c r="L74" s="85">
        <v>427.63677419354838</v>
      </c>
    </row>
    <row r="75" spans="1:13" s="90" customFormat="1">
      <c r="A75" s="80">
        <v>23</v>
      </c>
      <c r="B75" s="81" t="s">
        <v>30</v>
      </c>
      <c r="C75" s="55">
        <v>219549</v>
      </c>
      <c r="D75" s="55">
        <v>0</v>
      </c>
      <c r="E75" s="55">
        <v>2359422</v>
      </c>
      <c r="F75" s="55">
        <v>821832</v>
      </c>
      <c r="G75" s="55">
        <v>3400803</v>
      </c>
      <c r="H75" s="26">
        <v>339.35665322580638</v>
      </c>
      <c r="I75" s="26" t="s">
        <v>203</v>
      </c>
      <c r="J75" s="26">
        <v>3646.9560483870964</v>
      </c>
      <c r="K75" s="26">
        <v>1270.3048387096771</v>
      </c>
      <c r="L75" s="26">
        <v>5256.6175403225798</v>
      </c>
    </row>
    <row r="76" spans="1:13" s="90" customFormat="1">
      <c r="A76" s="89"/>
      <c r="B76" s="89" t="s">
        <v>115</v>
      </c>
      <c r="C76" s="79">
        <v>219549</v>
      </c>
      <c r="D76" s="79">
        <v>0</v>
      </c>
      <c r="E76" s="79">
        <v>2359422</v>
      </c>
      <c r="F76" s="79">
        <v>821832</v>
      </c>
      <c r="G76" s="85">
        <v>3400803</v>
      </c>
      <c r="H76" s="85">
        <v>339.35665322580638</v>
      </c>
      <c r="I76" s="85"/>
      <c r="J76" s="85">
        <v>3646.9560483870964</v>
      </c>
      <c r="K76" s="85">
        <v>1270.3048387096771</v>
      </c>
      <c r="L76" s="85">
        <v>5256.6175403225798</v>
      </c>
    </row>
    <row r="77" spans="1:13" s="90" customFormat="1">
      <c r="A77" s="83">
        <v>24</v>
      </c>
      <c r="B77" s="84" t="s">
        <v>31</v>
      </c>
      <c r="C77" s="41">
        <v>753722</v>
      </c>
      <c r="D77" s="41">
        <v>414737</v>
      </c>
      <c r="E77" s="41">
        <v>9108</v>
      </c>
      <c r="F77" s="41">
        <v>412930</v>
      </c>
      <c r="G77" s="41">
        <v>1590497</v>
      </c>
      <c r="H77" s="32">
        <v>1165.0272849462365</v>
      </c>
      <c r="I77" s="32">
        <v>641.05853494623659</v>
      </c>
      <c r="J77" s="32">
        <v>14.078225806451613</v>
      </c>
      <c r="K77" s="32">
        <v>638.26545698924724</v>
      </c>
      <c r="L77" s="32">
        <v>2458.4295026881719</v>
      </c>
    </row>
    <row r="78" spans="1:13" s="90" customFormat="1">
      <c r="A78" s="89"/>
      <c r="B78" s="89" t="s">
        <v>116</v>
      </c>
      <c r="C78" s="79">
        <v>753722</v>
      </c>
      <c r="D78" s="79">
        <v>414737</v>
      </c>
      <c r="E78" s="79">
        <v>1639.4399999999998</v>
      </c>
      <c r="F78" s="79">
        <v>35511.979999999996</v>
      </c>
      <c r="G78" s="85">
        <v>1205610.42</v>
      </c>
      <c r="H78" s="85">
        <v>1165.0272849462365</v>
      </c>
      <c r="I78" s="85">
        <v>641.05853494623659</v>
      </c>
      <c r="J78" s="85">
        <v>2.5340806451612896</v>
      </c>
      <c r="K78" s="85">
        <v>54.890829301075257</v>
      </c>
      <c r="L78" s="85">
        <v>1863.5107298387095</v>
      </c>
    </row>
    <row r="79" spans="1:13" s="90" customFormat="1">
      <c r="A79" s="89"/>
      <c r="B79" s="89" t="s">
        <v>117</v>
      </c>
      <c r="C79" s="79"/>
      <c r="D79" s="79"/>
      <c r="E79" s="79">
        <v>7468.5599999999995</v>
      </c>
      <c r="F79" s="79">
        <v>377418.02</v>
      </c>
      <c r="G79" s="85">
        <v>384886.58</v>
      </c>
      <c r="H79" s="85"/>
      <c r="I79" s="85"/>
      <c r="J79" s="85">
        <v>11.54414516129032</v>
      </c>
      <c r="K79" s="85">
        <v>583.37462768817204</v>
      </c>
      <c r="L79" s="85">
        <v>594.91877284946236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370055</v>
      </c>
      <c r="F80" s="41">
        <v>478511</v>
      </c>
      <c r="G80" s="41">
        <v>848566</v>
      </c>
      <c r="H80" s="32" t="s">
        <v>203</v>
      </c>
      <c r="I80" s="32" t="s">
        <v>203</v>
      </c>
      <c r="J80" s="32">
        <v>571.99361559139777</v>
      </c>
      <c r="K80" s="32">
        <v>739.63393817204292</v>
      </c>
      <c r="L80" s="32">
        <v>1311.6275537634406</v>
      </c>
    </row>
    <row r="81" spans="1:12" s="90" customFormat="1">
      <c r="A81" s="89"/>
      <c r="B81" s="89" t="s">
        <v>118</v>
      </c>
      <c r="C81" s="79"/>
      <c r="D81" s="79"/>
      <c r="E81" s="79">
        <v>370055</v>
      </c>
      <c r="F81" s="79">
        <v>478511</v>
      </c>
      <c r="G81" s="79">
        <v>848566</v>
      </c>
      <c r="H81" s="85"/>
      <c r="I81" s="85"/>
      <c r="J81" s="85">
        <v>571.99361559139777</v>
      </c>
      <c r="K81" s="85">
        <v>739.63393817204292</v>
      </c>
      <c r="L81" s="85">
        <v>1311.6275537634406</v>
      </c>
    </row>
    <row r="82" spans="1:12" s="90" customFormat="1">
      <c r="A82" s="83">
        <v>26</v>
      </c>
      <c r="B82" s="84" t="s">
        <v>33</v>
      </c>
      <c r="C82" s="41">
        <v>301517</v>
      </c>
      <c r="D82" s="41">
        <v>0</v>
      </c>
      <c r="E82" s="41">
        <v>1908491</v>
      </c>
      <c r="F82" s="41">
        <v>786466</v>
      </c>
      <c r="G82" s="41">
        <v>2996474</v>
      </c>
      <c r="H82" s="32">
        <v>466.05450268817197</v>
      </c>
      <c r="I82" s="32" t="s">
        <v>203</v>
      </c>
      <c r="J82" s="32">
        <v>2949.9524865591397</v>
      </c>
      <c r="K82" s="32">
        <v>1215.6396505376342</v>
      </c>
      <c r="L82" s="32">
        <v>4631.6466397849454</v>
      </c>
    </row>
    <row r="83" spans="1:12" s="90" customFormat="1">
      <c r="A83" s="89"/>
      <c r="B83" s="89" t="s">
        <v>119</v>
      </c>
      <c r="C83" s="79">
        <v>301517</v>
      </c>
      <c r="D83" s="79"/>
      <c r="E83" s="79">
        <v>349254</v>
      </c>
      <c r="F83" s="79">
        <v>402671</v>
      </c>
      <c r="G83" s="85">
        <v>1053442</v>
      </c>
      <c r="H83" s="85">
        <v>466.05450268817197</v>
      </c>
      <c r="I83" s="85"/>
      <c r="J83" s="85">
        <v>539.84153225806449</v>
      </c>
      <c r="K83" s="85">
        <v>622.40813172043011</v>
      </c>
      <c r="L83" s="85">
        <v>1628.3041666666666</v>
      </c>
    </row>
    <row r="84" spans="1:12" s="90" customFormat="1">
      <c r="A84" s="89"/>
      <c r="B84" s="89" t="s">
        <v>120</v>
      </c>
      <c r="C84" s="79"/>
      <c r="D84" s="79"/>
      <c r="E84" s="79">
        <v>1112651</v>
      </c>
      <c r="F84" s="79">
        <v>383795</v>
      </c>
      <c r="G84" s="85">
        <v>1496446</v>
      </c>
      <c r="H84" s="85"/>
      <c r="I84" s="85"/>
      <c r="J84" s="85">
        <v>1719.8234543010751</v>
      </c>
      <c r="K84" s="85">
        <v>593.23151881720423</v>
      </c>
      <c r="L84" s="85">
        <v>2313.0549731182791</v>
      </c>
    </row>
    <row r="85" spans="1:12" s="90" customFormat="1">
      <c r="A85" s="89"/>
      <c r="B85" s="89" t="s">
        <v>122</v>
      </c>
      <c r="C85" s="79"/>
      <c r="D85" s="79"/>
      <c r="E85" s="79">
        <v>22902</v>
      </c>
      <c r="F85" s="79"/>
      <c r="G85" s="85">
        <v>22902</v>
      </c>
      <c r="H85" s="85"/>
      <c r="I85" s="85"/>
      <c r="J85" s="85">
        <v>35.399596774193547</v>
      </c>
      <c r="K85" s="85"/>
      <c r="L85" s="85">
        <v>35.399596774193547</v>
      </c>
    </row>
    <row r="86" spans="1:12" s="90" customFormat="1">
      <c r="A86" s="89"/>
      <c r="B86" s="89" t="s">
        <v>121</v>
      </c>
      <c r="C86" s="79"/>
      <c r="D86" s="79"/>
      <c r="E86" s="79">
        <v>412234</v>
      </c>
      <c r="F86" s="79"/>
      <c r="G86" s="85">
        <v>412234</v>
      </c>
      <c r="H86" s="85"/>
      <c r="I86" s="85"/>
      <c r="J86" s="85">
        <v>637.18965053763441</v>
      </c>
      <c r="K86" s="85"/>
      <c r="L86" s="85">
        <v>637.18965053763441</v>
      </c>
    </row>
    <row r="87" spans="1:12" s="90" customFormat="1">
      <c r="A87" s="89"/>
      <c r="B87" s="89" t="s">
        <v>123</v>
      </c>
      <c r="C87" s="79"/>
      <c r="D87" s="79"/>
      <c r="E87" s="79">
        <v>9542</v>
      </c>
      <c r="F87" s="79"/>
      <c r="G87" s="85">
        <v>9542</v>
      </c>
      <c r="H87" s="85"/>
      <c r="I87" s="85"/>
      <c r="J87" s="85">
        <v>14.749059139784945</v>
      </c>
      <c r="K87" s="85"/>
      <c r="L87" s="85">
        <v>14.749059139784945</v>
      </c>
    </row>
    <row r="88" spans="1:12" s="90" customFormat="1">
      <c r="A88" s="89"/>
      <c r="B88" s="89" t="s">
        <v>206</v>
      </c>
      <c r="C88" s="79"/>
      <c r="D88" s="79"/>
      <c r="E88" s="79">
        <v>1908</v>
      </c>
      <c r="F88" s="79"/>
      <c r="G88" s="85"/>
      <c r="H88" s="85"/>
      <c r="I88" s="85"/>
      <c r="J88" s="85">
        <v>2.9491935483870964</v>
      </c>
      <c r="K88" s="85"/>
      <c r="L88" s="85">
        <v>2.9491935483870964</v>
      </c>
    </row>
    <row r="89" spans="1:12" s="90" customFormat="1">
      <c r="A89" s="83">
        <v>27</v>
      </c>
      <c r="B89" s="84" t="s">
        <v>34</v>
      </c>
      <c r="C89" s="41">
        <v>0</v>
      </c>
      <c r="D89" s="41">
        <v>211366</v>
      </c>
      <c r="E89" s="41">
        <v>1532434</v>
      </c>
      <c r="F89" s="41">
        <v>711187</v>
      </c>
      <c r="G89" s="41">
        <v>2454987</v>
      </c>
      <c r="H89" s="32" t="s">
        <v>203</v>
      </c>
      <c r="I89" s="32">
        <v>326.70819892473116</v>
      </c>
      <c r="J89" s="32">
        <v>2368.6815860215052</v>
      </c>
      <c r="K89" s="32">
        <v>1099.2809811827956</v>
      </c>
      <c r="L89" s="32">
        <v>3794.670766129032</v>
      </c>
    </row>
    <row r="90" spans="1:12" s="90" customFormat="1">
      <c r="A90" s="89"/>
      <c r="B90" s="89" t="s">
        <v>124</v>
      </c>
      <c r="C90" s="79"/>
      <c r="D90" s="79"/>
      <c r="E90" s="79">
        <v>769589</v>
      </c>
      <c r="F90" s="79">
        <v>462414</v>
      </c>
      <c r="G90" s="85">
        <v>1232003</v>
      </c>
      <c r="H90" s="85"/>
      <c r="I90" s="85"/>
      <c r="J90" s="85">
        <v>1189.552889784946</v>
      </c>
      <c r="K90" s="85">
        <v>714.7528225806451</v>
      </c>
      <c r="L90" s="85">
        <v>1904.3057123655913</v>
      </c>
    </row>
    <row r="91" spans="1:12" s="90" customFormat="1">
      <c r="A91" s="89"/>
      <c r="B91" s="89" t="s">
        <v>127</v>
      </c>
      <c r="C91" s="79"/>
      <c r="D91" s="79"/>
      <c r="E91" s="79">
        <v>524859</v>
      </c>
      <c r="F91" s="79">
        <v>193443</v>
      </c>
      <c r="G91" s="85">
        <v>718302</v>
      </c>
      <c r="H91" s="85"/>
      <c r="I91" s="85"/>
      <c r="J91" s="85">
        <v>811.27399193548388</v>
      </c>
      <c r="K91" s="85">
        <v>299.00463709677416</v>
      </c>
      <c r="L91" s="85">
        <v>1110.2786290322581</v>
      </c>
    </row>
    <row r="92" spans="1:12" s="90" customFormat="1">
      <c r="A92" s="89"/>
      <c r="B92" s="89" t="s">
        <v>125</v>
      </c>
      <c r="C92" s="79"/>
      <c r="D92" s="79"/>
      <c r="E92" s="79">
        <v>160599</v>
      </c>
      <c r="F92" s="79">
        <v>1991</v>
      </c>
      <c r="G92" s="85">
        <v>162590</v>
      </c>
      <c r="H92" s="85"/>
      <c r="I92" s="85"/>
      <c r="J92" s="85">
        <v>248.23770161290318</v>
      </c>
      <c r="K92" s="85">
        <v>3.0774865591397851</v>
      </c>
      <c r="L92" s="85">
        <v>251.31518817204295</v>
      </c>
    </row>
    <row r="93" spans="1:12" s="90" customFormat="1">
      <c r="A93" s="89"/>
      <c r="B93" s="89" t="s">
        <v>126</v>
      </c>
      <c r="C93" s="79"/>
      <c r="D93" s="79"/>
      <c r="E93" s="79">
        <v>13332</v>
      </c>
      <c r="F93" s="79"/>
      <c r="G93" s="85">
        <v>13332</v>
      </c>
      <c r="H93" s="85"/>
      <c r="I93" s="85"/>
      <c r="J93" s="85">
        <v>20.607258064516127</v>
      </c>
      <c r="K93" s="85"/>
      <c r="L93" s="85">
        <v>20.607258064516127</v>
      </c>
    </row>
    <row r="94" spans="1:12" s="90" customFormat="1">
      <c r="A94" s="89"/>
      <c r="B94" s="89" t="s">
        <v>128</v>
      </c>
      <c r="C94" s="79"/>
      <c r="D94" s="79"/>
      <c r="E94" s="79">
        <v>23599</v>
      </c>
      <c r="F94" s="79">
        <v>28945</v>
      </c>
      <c r="G94" s="85">
        <v>52544</v>
      </c>
      <c r="H94" s="85"/>
      <c r="I94" s="85"/>
      <c r="J94" s="85">
        <v>36.476948924731182</v>
      </c>
      <c r="K94" s="85">
        <v>44.740255376344088</v>
      </c>
      <c r="L94" s="85">
        <v>81.21720430107527</v>
      </c>
    </row>
    <row r="95" spans="1:12" s="90" customFormat="1">
      <c r="A95" s="89"/>
      <c r="B95" s="89" t="s">
        <v>129</v>
      </c>
      <c r="C95" s="79"/>
      <c r="D95" s="79"/>
      <c r="E95" s="79">
        <v>40456</v>
      </c>
      <c r="F95" s="79">
        <v>24394</v>
      </c>
      <c r="G95" s="85">
        <v>64850</v>
      </c>
      <c r="H95" s="85"/>
      <c r="I95" s="85"/>
      <c r="J95" s="85">
        <v>62.532795698924723</v>
      </c>
      <c r="K95" s="85">
        <v>37.705779569892471</v>
      </c>
      <c r="L95" s="85">
        <v>100.23857526881719</v>
      </c>
    </row>
    <row r="96" spans="1:12" s="90" customFormat="1">
      <c r="A96" s="83">
        <v>28</v>
      </c>
      <c r="B96" s="84" t="s">
        <v>35</v>
      </c>
      <c r="C96" s="41">
        <v>377972</v>
      </c>
      <c r="D96" s="41">
        <v>0</v>
      </c>
      <c r="E96" s="41">
        <v>574833</v>
      </c>
      <c r="F96" s="41">
        <v>497484</v>
      </c>
      <c r="G96" s="41">
        <v>1450289</v>
      </c>
      <c r="H96" s="32">
        <v>584.23091397849453</v>
      </c>
      <c r="I96" s="32" t="s">
        <v>203</v>
      </c>
      <c r="J96" s="32">
        <v>888.51874999999995</v>
      </c>
      <c r="K96" s="32">
        <v>768.96048387096766</v>
      </c>
      <c r="L96" s="32">
        <v>2241.7101478494624</v>
      </c>
    </row>
    <row r="97" spans="1:12" s="90" customFormat="1">
      <c r="A97" s="89"/>
      <c r="B97" s="89" t="s">
        <v>130</v>
      </c>
      <c r="C97" s="79">
        <v>377972</v>
      </c>
      <c r="D97" s="79">
        <v>0</v>
      </c>
      <c r="E97" s="79">
        <v>574833</v>
      </c>
      <c r="F97" s="79">
        <v>497484</v>
      </c>
      <c r="G97" s="85">
        <v>1450289</v>
      </c>
      <c r="H97" s="85">
        <v>584.23091397849453</v>
      </c>
      <c r="I97" s="85"/>
      <c r="J97" s="85">
        <v>888.51874999999995</v>
      </c>
      <c r="K97" s="85">
        <v>768.96048387096766</v>
      </c>
      <c r="L97" s="85">
        <v>2241.7101478494624</v>
      </c>
    </row>
    <row r="98" spans="1:12" s="90" customFormat="1">
      <c r="A98" s="83">
        <v>29</v>
      </c>
      <c r="B98" s="84" t="s">
        <v>36</v>
      </c>
      <c r="C98" s="41">
        <v>1017524</v>
      </c>
      <c r="D98" s="41">
        <v>0</v>
      </c>
      <c r="E98" s="41">
        <v>765092</v>
      </c>
      <c r="F98" s="41">
        <v>636445</v>
      </c>
      <c r="G98" s="41">
        <v>2419061</v>
      </c>
      <c r="H98" s="32">
        <v>1572.7857526881721</v>
      </c>
      <c r="I98" s="32" t="s">
        <v>203</v>
      </c>
      <c r="J98" s="32">
        <v>1182.6018817204299</v>
      </c>
      <c r="K98" s="32">
        <v>983.75235215053749</v>
      </c>
      <c r="L98" s="32">
        <v>3739.1399865591393</v>
      </c>
    </row>
    <row r="99" spans="1:12" s="90" customFormat="1">
      <c r="A99" s="89"/>
      <c r="B99" s="89" t="s">
        <v>131</v>
      </c>
      <c r="C99" s="79">
        <v>1017524</v>
      </c>
      <c r="D99" s="79"/>
      <c r="E99" s="79">
        <v>716891</v>
      </c>
      <c r="F99" s="79">
        <v>636445</v>
      </c>
      <c r="G99" s="85">
        <v>2370860</v>
      </c>
      <c r="H99" s="85">
        <v>1572.7857526881721</v>
      </c>
      <c r="I99" s="85"/>
      <c r="J99" s="85">
        <v>1108.0976478494624</v>
      </c>
      <c r="K99" s="85">
        <v>983.75235215053749</v>
      </c>
      <c r="L99" s="85">
        <v>3664.635752688172</v>
      </c>
    </row>
    <row r="100" spans="1:12" s="90" customFormat="1">
      <c r="A100" s="89"/>
      <c r="B100" s="89" t="s">
        <v>97</v>
      </c>
      <c r="C100" s="79"/>
      <c r="D100" s="79"/>
      <c r="E100" s="79">
        <v>48201</v>
      </c>
      <c r="F100" s="79"/>
      <c r="G100" s="85">
        <v>48201</v>
      </c>
      <c r="H100" s="85"/>
      <c r="I100" s="85"/>
      <c r="J100" s="85">
        <v>74.504233870967724</v>
      </c>
      <c r="K100" s="85"/>
      <c r="L100" s="85">
        <v>74.504233870967724</v>
      </c>
    </row>
    <row r="101" spans="1:12" s="90" customFormat="1">
      <c r="A101" s="83">
        <v>30</v>
      </c>
      <c r="B101" s="84" t="s">
        <v>37</v>
      </c>
      <c r="C101" s="41">
        <v>0</v>
      </c>
      <c r="D101" s="41">
        <v>0</v>
      </c>
      <c r="E101" s="41">
        <v>3030763</v>
      </c>
      <c r="F101" s="41">
        <v>1527650</v>
      </c>
      <c r="G101" s="41">
        <v>4558413</v>
      </c>
      <c r="H101" s="32" t="s">
        <v>203</v>
      </c>
      <c r="I101" s="32" t="s">
        <v>203</v>
      </c>
      <c r="J101" s="32">
        <v>4684.6471102150535</v>
      </c>
      <c r="K101" s="32">
        <v>2361.2869623655911</v>
      </c>
      <c r="L101" s="32">
        <v>7045.9340725806451</v>
      </c>
    </row>
    <row r="102" spans="1:12" s="90" customFormat="1">
      <c r="A102" s="89"/>
      <c r="B102" s="89" t="s">
        <v>132</v>
      </c>
      <c r="C102" s="79"/>
      <c r="D102" s="79"/>
      <c r="E102" s="79">
        <v>3030763</v>
      </c>
      <c r="F102" s="79">
        <v>1527650</v>
      </c>
      <c r="G102" s="79">
        <v>4558413</v>
      </c>
      <c r="H102" s="85"/>
      <c r="I102" s="85"/>
      <c r="J102" s="85">
        <v>4684.6471102150535</v>
      </c>
      <c r="K102" s="85">
        <v>2361.2869623655911</v>
      </c>
      <c r="L102" s="85">
        <v>7045.9340725806451</v>
      </c>
    </row>
    <row r="103" spans="1:12" s="90" customFormat="1">
      <c r="A103" s="83">
        <v>31</v>
      </c>
      <c r="B103" s="84" t="s">
        <v>38</v>
      </c>
      <c r="C103" s="41">
        <v>5100</v>
      </c>
      <c r="D103" s="41">
        <v>0</v>
      </c>
      <c r="E103" s="41">
        <v>725195</v>
      </c>
      <c r="F103" s="91">
        <v>608963</v>
      </c>
      <c r="G103" s="41">
        <v>1339258</v>
      </c>
      <c r="H103" s="32">
        <v>7.8830645161290311</v>
      </c>
      <c r="I103" s="32" t="s">
        <v>203</v>
      </c>
      <c r="J103" s="32">
        <v>1120.9331317204301</v>
      </c>
      <c r="K103" s="32">
        <v>941.27345430107516</v>
      </c>
      <c r="L103" s="32">
        <v>2070.089650537634</v>
      </c>
    </row>
    <row r="104" spans="1:12" s="90" customFormat="1">
      <c r="A104" s="89"/>
      <c r="B104" s="89" t="s">
        <v>133</v>
      </c>
      <c r="C104" s="79"/>
      <c r="D104" s="79"/>
      <c r="E104" s="79">
        <v>725195</v>
      </c>
      <c r="F104" s="79">
        <v>608963</v>
      </c>
      <c r="G104" s="85">
        <v>1334158</v>
      </c>
      <c r="H104" s="85"/>
      <c r="I104" s="85"/>
      <c r="J104" s="85">
        <v>1120.9331317204301</v>
      </c>
      <c r="K104" s="85">
        <v>941.27345430107516</v>
      </c>
      <c r="L104" s="85">
        <v>2062.2065860215052</v>
      </c>
    </row>
    <row r="105" spans="1:12" s="90" customFormat="1">
      <c r="A105" s="80">
        <v>32</v>
      </c>
      <c r="B105" s="81" t="s">
        <v>39</v>
      </c>
      <c r="C105" s="55">
        <v>504035</v>
      </c>
      <c r="D105" s="55">
        <v>93119</v>
      </c>
      <c r="E105" s="55">
        <v>3862947</v>
      </c>
      <c r="F105" s="55">
        <v>1533144</v>
      </c>
      <c r="G105" s="55">
        <v>5993245</v>
      </c>
      <c r="H105" s="26">
        <v>779.08635752688167</v>
      </c>
      <c r="I105" s="26">
        <v>143.93393817204299</v>
      </c>
      <c r="J105" s="26">
        <v>5970.9530241935472</v>
      </c>
      <c r="K105" s="26">
        <v>2369.779032258064</v>
      </c>
      <c r="L105" s="26">
        <v>9263.7523521505354</v>
      </c>
    </row>
    <row r="106" spans="1:12" s="90" customFormat="1">
      <c r="A106" s="89"/>
      <c r="B106" s="89" t="s">
        <v>134</v>
      </c>
      <c r="C106" s="79">
        <v>504035</v>
      </c>
      <c r="D106" s="79">
        <v>93119</v>
      </c>
      <c r="E106" s="79">
        <v>3862947</v>
      </c>
      <c r="F106" s="79">
        <v>1533144</v>
      </c>
      <c r="G106" s="85">
        <v>5993245</v>
      </c>
      <c r="H106" s="85">
        <v>779.08635752688167</v>
      </c>
      <c r="I106" s="85"/>
      <c r="J106" s="85">
        <v>5970.9530241935472</v>
      </c>
      <c r="K106" s="85">
        <v>2369.779032258064</v>
      </c>
      <c r="L106" s="85">
        <v>9119.8184139784935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345151</v>
      </c>
      <c r="F107" s="92">
        <v>69553</v>
      </c>
      <c r="G107" s="41">
        <v>414704</v>
      </c>
      <c r="H107" s="32" t="s">
        <v>203</v>
      </c>
      <c r="I107" s="32" t="s">
        <v>203</v>
      </c>
      <c r="J107" s="32">
        <v>533.4995295698925</v>
      </c>
      <c r="K107" s="32">
        <v>107.50799731182795</v>
      </c>
      <c r="L107" s="32">
        <v>641.00752688172042</v>
      </c>
    </row>
    <row r="108" spans="1:12" s="90" customFormat="1" ht="30">
      <c r="A108" s="89"/>
      <c r="B108" s="93" t="s">
        <v>135</v>
      </c>
      <c r="C108" s="79"/>
      <c r="D108" s="79"/>
      <c r="E108" s="79">
        <v>345151</v>
      </c>
      <c r="F108" s="79">
        <v>69553</v>
      </c>
      <c r="G108" s="85">
        <v>414704</v>
      </c>
      <c r="H108" s="85"/>
      <c r="I108" s="85"/>
      <c r="J108" s="85">
        <v>533.4995295698925</v>
      </c>
      <c r="K108" s="85">
        <v>107.50799731182795</v>
      </c>
      <c r="L108" s="85">
        <v>641.00752688172042</v>
      </c>
    </row>
    <row r="109" spans="1:12" s="90" customFormat="1">
      <c r="A109" s="80">
        <v>34</v>
      </c>
      <c r="B109" s="81" t="s">
        <v>41</v>
      </c>
      <c r="C109" s="55">
        <v>127321</v>
      </c>
      <c r="D109" s="55">
        <v>0</v>
      </c>
      <c r="E109" s="55">
        <v>75840</v>
      </c>
      <c r="F109" s="55">
        <v>113498</v>
      </c>
      <c r="G109" s="55">
        <v>316659</v>
      </c>
      <c r="H109" s="26">
        <v>196.79993279569891</v>
      </c>
      <c r="I109" s="26" t="s">
        <v>203</v>
      </c>
      <c r="J109" s="26">
        <v>117.2258064516129</v>
      </c>
      <c r="K109" s="26">
        <v>175.43373655913979</v>
      </c>
      <c r="L109" s="26">
        <v>489.45947580645156</v>
      </c>
    </row>
    <row r="110" spans="1:12" s="90" customFormat="1">
      <c r="A110" s="89"/>
      <c r="B110" s="89" t="s">
        <v>136</v>
      </c>
      <c r="C110" s="79">
        <v>127321</v>
      </c>
      <c r="D110" s="79"/>
      <c r="E110" s="79">
        <v>75840</v>
      </c>
      <c r="F110" s="79">
        <v>113498</v>
      </c>
      <c r="G110" s="85">
        <v>316659</v>
      </c>
      <c r="H110" s="85">
        <v>196.79993279569891</v>
      </c>
      <c r="I110" s="85"/>
      <c r="J110" s="85">
        <v>117.2258064516129</v>
      </c>
      <c r="K110" s="85">
        <v>175.43373655913979</v>
      </c>
      <c r="L110" s="85">
        <v>489.45947580645156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204467</v>
      </c>
      <c r="F111" s="41">
        <v>38329</v>
      </c>
      <c r="G111" s="41">
        <v>242796</v>
      </c>
      <c r="H111" s="32" t="s">
        <v>203</v>
      </c>
      <c r="I111" s="32" t="s">
        <v>203</v>
      </c>
      <c r="J111" s="32">
        <v>316.04442204301074</v>
      </c>
      <c r="K111" s="32">
        <v>59.245094086021496</v>
      </c>
      <c r="L111" s="32">
        <v>375.28951612903222</v>
      </c>
    </row>
    <row r="112" spans="1:12" s="90" customFormat="1" ht="30">
      <c r="A112" s="89"/>
      <c r="B112" s="93" t="s">
        <v>138</v>
      </c>
      <c r="C112" s="79"/>
      <c r="D112" s="79"/>
      <c r="E112" s="79">
        <v>49072.08</v>
      </c>
      <c r="F112" s="79">
        <v>2338.069</v>
      </c>
      <c r="G112" s="85">
        <v>51410.149000000005</v>
      </c>
      <c r="H112" s="85"/>
      <c r="I112" s="85"/>
      <c r="J112" s="85">
        <v>75.850661290322577</v>
      </c>
      <c r="K112" s="85">
        <v>3.6139507392473114</v>
      </c>
      <c r="L112" s="85">
        <v>79.464612029569892</v>
      </c>
    </row>
    <row r="113" spans="1:12" s="90" customFormat="1">
      <c r="A113" s="89"/>
      <c r="B113" s="89" t="s">
        <v>137</v>
      </c>
      <c r="C113" s="79"/>
      <c r="D113" s="79"/>
      <c r="E113" s="79">
        <v>155394.91999999998</v>
      </c>
      <c r="F113" s="79">
        <v>35990.930999999997</v>
      </c>
      <c r="G113" s="85">
        <v>191385.85099999997</v>
      </c>
      <c r="H113" s="85"/>
      <c r="I113" s="85"/>
      <c r="J113" s="85">
        <v>240.19376075268812</v>
      </c>
      <c r="K113" s="85">
        <v>55.631143346774181</v>
      </c>
      <c r="L113" s="85">
        <v>295.82490409946229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144645</v>
      </c>
      <c r="E114" s="41">
        <v>842478</v>
      </c>
      <c r="F114" s="41">
        <v>971665</v>
      </c>
      <c r="G114" s="41">
        <v>1958788</v>
      </c>
      <c r="H114" s="32" t="s">
        <v>203</v>
      </c>
      <c r="I114" s="32">
        <v>223.57762096774192</v>
      </c>
      <c r="J114" s="32">
        <v>1302.2173387096773</v>
      </c>
      <c r="K114" s="32">
        <v>1501.9015456989248</v>
      </c>
      <c r="L114" s="32">
        <v>3027.6965053763442</v>
      </c>
    </row>
    <row r="115" spans="1:12" s="90" customFormat="1" ht="30" customHeight="1">
      <c r="A115" s="89"/>
      <c r="B115" s="89" t="s">
        <v>139</v>
      </c>
      <c r="C115" s="79"/>
      <c r="D115" s="79">
        <v>144645</v>
      </c>
      <c r="E115" s="79">
        <v>842478</v>
      </c>
      <c r="F115" s="79">
        <v>971665</v>
      </c>
      <c r="G115" s="85">
        <v>1958788</v>
      </c>
      <c r="H115" s="85"/>
      <c r="I115" s="85">
        <v>223.57762096774192</v>
      </c>
      <c r="J115" s="85">
        <v>1302.2173387096773</v>
      </c>
      <c r="K115" s="85">
        <v>1501.9015456989248</v>
      </c>
      <c r="L115" s="85">
        <v>3027.6965053763442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435006</v>
      </c>
      <c r="F116" s="41">
        <v>511886</v>
      </c>
      <c r="G116" s="41">
        <v>946892</v>
      </c>
      <c r="H116" s="32" t="s">
        <v>203</v>
      </c>
      <c r="I116" s="32" t="s">
        <v>203</v>
      </c>
      <c r="J116" s="32">
        <v>672.38830645161283</v>
      </c>
      <c r="K116" s="32">
        <v>791.22163978494621</v>
      </c>
      <c r="L116" s="32">
        <v>1463.6099462365592</v>
      </c>
    </row>
    <row r="117" spans="1:12" s="90" customFormat="1">
      <c r="A117" s="89"/>
      <c r="B117" s="89" t="s">
        <v>140</v>
      </c>
      <c r="C117" s="79"/>
      <c r="D117" s="79"/>
      <c r="E117" s="79">
        <v>435006</v>
      </c>
      <c r="F117" s="79">
        <v>511886</v>
      </c>
      <c r="G117" s="85">
        <v>946892</v>
      </c>
      <c r="H117" s="85"/>
      <c r="I117" s="85"/>
      <c r="J117" s="85">
        <v>672.38830645161283</v>
      </c>
      <c r="K117" s="85">
        <v>791.22163978494621</v>
      </c>
      <c r="L117" s="85">
        <v>1463.6099462365592</v>
      </c>
    </row>
    <row r="118" spans="1:12" s="90" customFormat="1">
      <c r="A118" s="83">
        <v>38</v>
      </c>
      <c r="B118" s="84" t="s">
        <v>45</v>
      </c>
      <c r="C118" s="41">
        <v>129268</v>
      </c>
      <c r="D118" s="41">
        <v>0</v>
      </c>
      <c r="E118" s="41">
        <v>1183984</v>
      </c>
      <c r="F118" s="41">
        <v>270714</v>
      </c>
      <c r="G118" s="41">
        <v>1583966</v>
      </c>
      <c r="H118" s="32">
        <v>199.80940860215051</v>
      </c>
      <c r="I118" s="32" t="s">
        <v>203</v>
      </c>
      <c r="J118" s="32">
        <v>1830.0827956989247</v>
      </c>
      <c r="K118" s="32">
        <v>418.44233870967741</v>
      </c>
      <c r="L118" s="32">
        <v>2448.3345430107529</v>
      </c>
    </row>
    <row r="119" spans="1:12" s="90" customFormat="1">
      <c r="A119" s="89"/>
      <c r="B119" s="89" t="s">
        <v>146</v>
      </c>
      <c r="C119" s="79">
        <v>129268</v>
      </c>
      <c r="D119" s="79"/>
      <c r="E119" s="79">
        <v>347973</v>
      </c>
      <c r="F119" s="79">
        <v>70386</v>
      </c>
      <c r="G119" s="85">
        <v>547627</v>
      </c>
      <c r="H119" s="85">
        <v>199.80940860215051</v>
      </c>
      <c r="I119" s="85"/>
      <c r="J119" s="85">
        <v>537.86149193548385</v>
      </c>
      <c r="K119" s="85">
        <v>108.79556451612903</v>
      </c>
      <c r="L119" s="85">
        <v>846.46646505376339</v>
      </c>
    </row>
    <row r="120" spans="1:12" s="90" customFormat="1">
      <c r="A120" s="89"/>
      <c r="B120" s="89" t="s">
        <v>141</v>
      </c>
      <c r="C120" s="79"/>
      <c r="D120" s="79"/>
      <c r="E120" s="79">
        <v>113426</v>
      </c>
      <c r="F120" s="79"/>
      <c r="G120" s="85">
        <v>113426</v>
      </c>
      <c r="H120" s="85"/>
      <c r="I120" s="85"/>
      <c r="J120" s="85">
        <v>175.32244623655913</v>
      </c>
      <c r="K120" s="85"/>
      <c r="L120" s="85">
        <v>175.32244623655913</v>
      </c>
    </row>
    <row r="121" spans="1:12" s="90" customFormat="1">
      <c r="A121" s="89"/>
      <c r="B121" s="89" t="s">
        <v>142</v>
      </c>
      <c r="C121" s="79"/>
      <c r="D121" s="79"/>
      <c r="E121" s="79">
        <v>17049</v>
      </c>
      <c r="F121" s="79"/>
      <c r="G121" s="85">
        <v>17049</v>
      </c>
      <c r="H121" s="85"/>
      <c r="I121" s="85"/>
      <c r="J121" s="85">
        <v>26.352620967741931</v>
      </c>
      <c r="K121" s="85"/>
      <c r="L121" s="85">
        <v>26.352620967741931</v>
      </c>
    </row>
    <row r="122" spans="1:12" s="90" customFormat="1">
      <c r="A122" s="89"/>
      <c r="B122" s="89" t="s">
        <v>143</v>
      </c>
      <c r="C122" s="79"/>
      <c r="D122" s="79"/>
      <c r="E122" s="79">
        <v>42860</v>
      </c>
      <c r="F122" s="79">
        <v>22226</v>
      </c>
      <c r="G122" s="85">
        <v>65086</v>
      </c>
      <c r="H122" s="85"/>
      <c r="I122" s="85"/>
      <c r="J122" s="85">
        <v>66.248655913978496</v>
      </c>
      <c r="K122" s="85">
        <v>34.354704301075266</v>
      </c>
      <c r="L122" s="85">
        <v>100.60336021505375</v>
      </c>
    </row>
    <row r="123" spans="1:12" s="90" customFormat="1">
      <c r="A123" s="89"/>
      <c r="B123" s="89" t="s">
        <v>144</v>
      </c>
      <c r="C123" s="79"/>
      <c r="D123" s="79"/>
      <c r="E123" s="79">
        <v>36231</v>
      </c>
      <c r="F123" s="79">
        <v>33838</v>
      </c>
      <c r="G123" s="85">
        <v>70069</v>
      </c>
      <c r="H123" s="85"/>
      <c r="I123" s="85"/>
      <c r="J123" s="85">
        <v>56.002217741935475</v>
      </c>
      <c r="K123" s="85">
        <v>52.303360215053765</v>
      </c>
      <c r="L123" s="85">
        <v>108.30557795698924</v>
      </c>
    </row>
    <row r="124" spans="1:12" s="90" customFormat="1">
      <c r="A124" s="89"/>
      <c r="B124" s="89" t="s">
        <v>145</v>
      </c>
      <c r="C124" s="79"/>
      <c r="D124" s="79"/>
      <c r="E124" s="79">
        <v>69973</v>
      </c>
      <c r="F124" s="79">
        <v>87847</v>
      </c>
      <c r="G124" s="85">
        <v>157820</v>
      </c>
      <c r="H124" s="85"/>
      <c r="I124" s="85"/>
      <c r="J124" s="85">
        <v>108.15719086021504</v>
      </c>
      <c r="K124" s="85">
        <v>135.78501344086021</v>
      </c>
      <c r="L124" s="85">
        <v>243.94220430107526</v>
      </c>
    </row>
    <row r="125" spans="1:12" s="90" customFormat="1">
      <c r="A125" s="89"/>
      <c r="B125" s="89" t="s">
        <v>147</v>
      </c>
      <c r="C125" s="79"/>
      <c r="D125" s="79"/>
      <c r="E125" s="79">
        <v>556472</v>
      </c>
      <c r="F125" s="79">
        <v>56417</v>
      </c>
      <c r="G125" s="85">
        <v>612889</v>
      </c>
      <c r="H125" s="85"/>
      <c r="I125" s="85"/>
      <c r="J125" s="85">
        <v>860.13817204301074</v>
      </c>
      <c r="K125" s="85">
        <v>87.203696236559125</v>
      </c>
      <c r="L125" s="85">
        <v>947.34186827956989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448430</v>
      </c>
      <c r="F126" s="95">
        <v>48661</v>
      </c>
      <c r="G126" s="41">
        <v>497091</v>
      </c>
      <c r="H126" s="51" t="s">
        <v>203</v>
      </c>
      <c r="I126" s="51" t="s">
        <v>203</v>
      </c>
      <c r="J126" s="32">
        <v>693.13776881720423</v>
      </c>
      <c r="K126" s="32">
        <v>75.215255376344075</v>
      </c>
      <c r="L126" s="32">
        <v>768.35302419354832</v>
      </c>
    </row>
    <row r="127" spans="1:12" s="90" customFormat="1" ht="30">
      <c r="A127" s="89"/>
      <c r="B127" s="93" t="s">
        <v>148</v>
      </c>
      <c r="C127" s="79"/>
      <c r="D127" s="79"/>
      <c r="E127" s="79">
        <v>448430</v>
      </c>
      <c r="F127" s="79">
        <v>48661</v>
      </c>
      <c r="G127" s="85">
        <v>497091</v>
      </c>
      <c r="H127" s="85"/>
      <c r="I127" s="85"/>
      <c r="J127" s="85">
        <v>693.13776881720423</v>
      </c>
      <c r="K127" s="85">
        <v>75.215255376344075</v>
      </c>
      <c r="L127" s="85">
        <v>768.35302419354832</v>
      </c>
    </row>
    <row r="128" spans="1:12" s="90" customFormat="1">
      <c r="A128" s="83">
        <v>40</v>
      </c>
      <c r="B128" s="84" t="s">
        <v>47</v>
      </c>
      <c r="C128" s="41">
        <v>120619</v>
      </c>
      <c r="D128" s="41">
        <v>0</v>
      </c>
      <c r="E128" s="41">
        <v>3086253</v>
      </c>
      <c r="F128" s="41">
        <v>2299123</v>
      </c>
      <c r="G128" s="41">
        <v>5505995</v>
      </c>
      <c r="H128" s="32">
        <v>186.44065860215053</v>
      </c>
      <c r="I128" s="32" t="s">
        <v>203</v>
      </c>
      <c r="J128" s="32">
        <v>4770.4179435483866</v>
      </c>
      <c r="K128" s="32">
        <v>3553.7519489247311</v>
      </c>
      <c r="L128" s="32">
        <v>8510.6105510752677</v>
      </c>
    </row>
    <row r="129" spans="1:12" s="90" customFormat="1">
      <c r="A129" s="89"/>
      <c r="B129" s="89" t="s">
        <v>149</v>
      </c>
      <c r="C129" s="79">
        <v>120619</v>
      </c>
      <c r="D129" s="79">
        <v>0</v>
      </c>
      <c r="E129" s="79">
        <v>3086253</v>
      </c>
      <c r="F129" s="79">
        <v>2299123</v>
      </c>
      <c r="G129" s="85">
        <v>5505995</v>
      </c>
      <c r="H129" s="85">
        <v>186.44065860215053</v>
      </c>
      <c r="I129" s="85"/>
      <c r="J129" s="85">
        <v>4770.4179435483866</v>
      </c>
      <c r="K129" s="85">
        <v>3553.7519489247311</v>
      </c>
      <c r="L129" s="85">
        <v>8510.6105510752677</v>
      </c>
    </row>
    <row r="130" spans="1:12" s="90" customFormat="1">
      <c r="A130" s="83">
        <v>41</v>
      </c>
      <c r="B130" s="84" t="s">
        <v>48</v>
      </c>
      <c r="C130" s="41">
        <v>649828</v>
      </c>
      <c r="D130" s="41">
        <v>0</v>
      </c>
      <c r="E130" s="41">
        <v>6830411</v>
      </c>
      <c r="F130" s="41">
        <v>2370491</v>
      </c>
      <c r="G130" s="41">
        <v>9850730</v>
      </c>
      <c r="H130" s="32">
        <v>1004.4384408602149</v>
      </c>
      <c r="I130" s="32" t="s">
        <v>203</v>
      </c>
      <c r="J130" s="32">
        <v>10557.758938172043</v>
      </c>
      <c r="K130" s="32">
        <v>3664.0653897849461</v>
      </c>
      <c r="L130" s="32">
        <v>15226.262768817203</v>
      </c>
    </row>
    <row r="131" spans="1:12" s="90" customFormat="1">
      <c r="A131" s="89"/>
      <c r="B131" s="89" t="s">
        <v>150</v>
      </c>
      <c r="C131" s="79">
        <v>649828</v>
      </c>
      <c r="D131" s="79"/>
      <c r="E131" s="79">
        <v>2800468.51</v>
      </c>
      <c r="F131" s="79">
        <v>782262.03</v>
      </c>
      <c r="G131" s="85">
        <v>4232558.54</v>
      </c>
      <c r="H131" s="85">
        <v>1004.4384408602149</v>
      </c>
      <c r="I131" s="85"/>
      <c r="J131" s="85">
        <v>4328.6811646505366</v>
      </c>
      <c r="K131" s="85">
        <v>1209.1415786290322</v>
      </c>
      <c r="L131" s="85">
        <v>6542.2611841397829</v>
      </c>
    </row>
    <row r="132" spans="1:12" s="90" customFormat="1">
      <c r="A132" s="89"/>
      <c r="B132" s="89" t="s">
        <v>151</v>
      </c>
      <c r="C132" s="79"/>
      <c r="D132" s="79"/>
      <c r="E132" s="79">
        <v>4029942.4899999998</v>
      </c>
      <c r="F132" s="79">
        <v>1588228.9700000002</v>
      </c>
      <c r="G132" s="85">
        <v>5618171.46</v>
      </c>
      <c r="H132" s="85"/>
      <c r="I132" s="85"/>
      <c r="J132" s="85">
        <v>6229.0777735215042</v>
      </c>
      <c r="K132" s="85">
        <v>2454.9238111559139</v>
      </c>
      <c r="L132" s="85">
        <v>8684.0015846774186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613848</v>
      </c>
      <c r="F133" s="41">
        <v>417706</v>
      </c>
      <c r="G133" s="41">
        <v>1031554</v>
      </c>
      <c r="H133" s="32" t="s">
        <v>203</v>
      </c>
      <c r="I133" s="32" t="s">
        <v>203</v>
      </c>
      <c r="J133" s="32">
        <v>948.82419354838714</v>
      </c>
      <c r="K133" s="32">
        <v>645.64771505376336</v>
      </c>
      <c r="L133" s="32">
        <v>1594.4719086021505</v>
      </c>
    </row>
    <row r="134" spans="1:12" s="90" customFormat="1">
      <c r="A134" s="89"/>
      <c r="B134" s="89" t="s">
        <v>152</v>
      </c>
      <c r="C134" s="79"/>
      <c r="D134" s="79"/>
      <c r="E134" s="79">
        <v>613848</v>
      </c>
      <c r="F134" s="79">
        <v>417706</v>
      </c>
      <c r="G134" s="85">
        <v>1031554</v>
      </c>
      <c r="H134" s="85"/>
      <c r="I134" s="85"/>
      <c r="J134" s="85">
        <v>948.82419354838714</v>
      </c>
      <c r="K134" s="85">
        <v>645.64771505376336</v>
      </c>
      <c r="L134" s="85">
        <v>1594.4719086021505</v>
      </c>
    </row>
    <row r="135" spans="1:12" s="90" customFormat="1">
      <c r="A135" s="83">
        <v>43</v>
      </c>
      <c r="B135" s="84" t="s">
        <v>50</v>
      </c>
      <c r="C135" s="96">
        <v>269258</v>
      </c>
      <c r="D135" s="41"/>
      <c r="E135" s="96">
        <v>2845596</v>
      </c>
      <c r="F135" s="96">
        <v>1985963</v>
      </c>
      <c r="G135" s="41">
        <v>5100817</v>
      </c>
      <c r="H135" s="32">
        <v>416.19180107526876</v>
      </c>
      <c r="I135" s="32" t="s">
        <v>203</v>
      </c>
      <c r="J135" s="32">
        <v>4398.4346774193546</v>
      </c>
      <c r="K135" s="32">
        <v>3069.7008736559137</v>
      </c>
      <c r="L135" s="32">
        <v>7884.3273521505371</v>
      </c>
    </row>
    <row r="136" spans="1:12" s="90" customFormat="1">
      <c r="A136" s="89"/>
      <c r="B136" s="89" t="s">
        <v>153</v>
      </c>
      <c r="C136" s="79">
        <v>269258</v>
      </c>
      <c r="D136" s="79"/>
      <c r="E136" s="79">
        <v>254396</v>
      </c>
      <c r="F136" s="79">
        <v>336819</v>
      </c>
      <c r="G136" s="85">
        <v>860473</v>
      </c>
      <c r="H136" s="85">
        <v>416.19180107526876</v>
      </c>
      <c r="I136" s="85"/>
      <c r="J136" s="85">
        <v>393.21962365591395</v>
      </c>
      <c r="K136" s="85">
        <v>520.62076612903218</v>
      </c>
      <c r="L136" s="85">
        <v>1330.032190860215</v>
      </c>
    </row>
    <row r="137" spans="1:12" s="90" customFormat="1">
      <c r="A137" s="89"/>
      <c r="B137" s="89" t="s">
        <v>154</v>
      </c>
      <c r="C137" s="79"/>
      <c r="D137" s="79"/>
      <c r="E137" s="79">
        <v>1224745</v>
      </c>
      <c r="F137" s="79">
        <v>944723</v>
      </c>
      <c r="G137" s="85">
        <v>2169468</v>
      </c>
      <c r="H137" s="85"/>
      <c r="I137" s="85"/>
      <c r="J137" s="85">
        <v>1893.0870295698924</v>
      </c>
      <c r="K137" s="85">
        <v>1460.2573252688171</v>
      </c>
      <c r="L137" s="85">
        <v>3353.3443548387095</v>
      </c>
    </row>
    <row r="138" spans="1:12" s="90" customFormat="1">
      <c r="A138" s="89"/>
      <c r="B138" s="89" t="s">
        <v>155</v>
      </c>
      <c r="C138" s="79"/>
      <c r="D138" s="79"/>
      <c r="E138" s="79">
        <v>616072</v>
      </c>
      <c r="F138" s="79"/>
      <c r="G138" s="85">
        <v>616072</v>
      </c>
      <c r="H138" s="85"/>
      <c r="I138" s="85"/>
      <c r="J138" s="85">
        <v>952.26182795698912</v>
      </c>
      <c r="K138" s="85"/>
      <c r="L138" s="85">
        <v>952.26182795698912</v>
      </c>
    </row>
    <row r="139" spans="1:12" s="90" customFormat="1">
      <c r="A139" s="89"/>
      <c r="B139" s="89" t="s">
        <v>199</v>
      </c>
      <c r="C139" s="79"/>
      <c r="D139" s="79"/>
      <c r="E139" s="79">
        <v>410619</v>
      </c>
      <c r="F139" s="79">
        <v>601548</v>
      </c>
      <c r="G139" s="85">
        <v>1012167</v>
      </c>
      <c r="H139" s="85"/>
      <c r="I139" s="85"/>
      <c r="J139" s="85">
        <v>634.69334677419351</v>
      </c>
      <c r="K139" s="85">
        <v>929.81209677419349</v>
      </c>
      <c r="L139" s="85">
        <v>1564.5054435483871</v>
      </c>
    </row>
    <row r="140" spans="1:12" s="90" customFormat="1">
      <c r="A140" s="89"/>
      <c r="B140" s="89" t="s">
        <v>200</v>
      </c>
      <c r="C140" s="79"/>
      <c r="D140" s="79"/>
      <c r="E140" s="79">
        <v>59188</v>
      </c>
      <c r="F140" s="79">
        <v>102873</v>
      </c>
      <c r="G140" s="85">
        <v>162061</v>
      </c>
      <c r="H140" s="85"/>
      <c r="I140" s="85"/>
      <c r="J140" s="85">
        <v>91.486827956989231</v>
      </c>
      <c r="K140" s="85">
        <v>159.01068548387096</v>
      </c>
      <c r="L140" s="85">
        <v>250.49751344086019</v>
      </c>
    </row>
    <row r="141" spans="1:12" s="90" customFormat="1">
      <c r="A141" s="89"/>
      <c r="B141" s="89" t="s">
        <v>201</v>
      </c>
      <c r="C141" s="79"/>
      <c r="D141" s="79"/>
      <c r="E141" s="79">
        <v>280576</v>
      </c>
      <c r="F141" s="79"/>
      <c r="G141" s="85">
        <v>280576</v>
      </c>
      <c r="H141" s="85"/>
      <c r="I141" s="85"/>
      <c r="J141" s="85">
        <v>433.68602150537635</v>
      </c>
      <c r="K141" s="85"/>
      <c r="L141" s="85">
        <v>433.68602150537635</v>
      </c>
    </row>
    <row r="142" spans="1:12" s="90" customFormat="1">
      <c r="A142" s="83">
        <v>44</v>
      </c>
      <c r="B142" s="84" t="s">
        <v>51</v>
      </c>
      <c r="C142" s="41">
        <v>953878</v>
      </c>
      <c r="D142" s="41">
        <v>133197</v>
      </c>
      <c r="E142" s="96">
        <v>3464751</v>
      </c>
      <c r="F142" s="41">
        <v>939015</v>
      </c>
      <c r="G142" s="41">
        <v>5490841</v>
      </c>
      <c r="H142" s="32">
        <v>1474.4081989247309</v>
      </c>
      <c r="I142" s="32">
        <v>205.88245967741935</v>
      </c>
      <c r="J142" s="32">
        <v>5355.4618951612902</v>
      </c>
      <c r="K142" s="32">
        <v>1451.4344758064515</v>
      </c>
      <c r="L142" s="32">
        <v>8487.1870295698918</v>
      </c>
    </row>
    <row r="143" spans="1:12" s="90" customFormat="1">
      <c r="A143" s="89"/>
      <c r="B143" s="89" t="s">
        <v>156</v>
      </c>
      <c r="C143" s="79">
        <v>953878</v>
      </c>
      <c r="D143" s="79">
        <v>133197</v>
      </c>
      <c r="E143" s="79">
        <v>1998584</v>
      </c>
      <c r="F143" s="79">
        <v>721702</v>
      </c>
      <c r="G143" s="85">
        <v>3807361</v>
      </c>
      <c r="H143" s="85">
        <v>1474.4081989247309</v>
      </c>
      <c r="I143" s="85">
        <v>205.88245967741935</v>
      </c>
      <c r="J143" s="85">
        <v>3089.2091397849463</v>
      </c>
      <c r="K143" s="85">
        <v>1115.5340053763439</v>
      </c>
      <c r="L143" s="85">
        <v>5885.0338037634401</v>
      </c>
    </row>
    <row r="144" spans="1:12" s="90" customFormat="1">
      <c r="A144" s="89"/>
      <c r="B144" s="89" t="s">
        <v>157</v>
      </c>
      <c r="C144" s="79"/>
      <c r="D144" s="79"/>
      <c r="E144" s="79">
        <v>1436764</v>
      </c>
      <c r="F144" s="79">
        <v>206548</v>
      </c>
      <c r="G144" s="85">
        <v>1643312</v>
      </c>
      <c r="H144" s="85"/>
      <c r="I144" s="85"/>
      <c r="J144" s="85">
        <v>2220.804569892473</v>
      </c>
      <c r="K144" s="85">
        <v>319.26102150537633</v>
      </c>
      <c r="L144" s="85">
        <v>2540.0655913978494</v>
      </c>
    </row>
    <row r="145" spans="1:12" s="90" customFormat="1">
      <c r="A145" s="89"/>
      <c r="B145" s="89" t="s">
        <v>197</v>
      </c>
      <c r="C145" s="79"/>
      <c r="D145" s="79"/>
      <c r="E145" s="79">
        <v>29403</v>
      </c>
      <c r="F145" s="79">
        <v>10765</v>
      </c>
      <c r="G145" s="85">
        <v>40168</v>
      </c>
      <c r="H145" s="85"/>
      <c r="I145" s="85"/>
      <c r="J145" s="85">
        <v>45.448185483870965</v>
      </c>
      <c r="K145" s="85">
        <v>16.63944892473118</v>
      </c>
      <c r="L145" s="85">
        <v>62.087634408602142</v>
      </c>
    </row>
    <row r="146" spans="1:12" s="90" customFormat="1">
      <c r="A146" s="83">
        <v>45</v>
      </c>
      <c r="B146" s="84" t="s">
        <v>52</v>
      </c>
      <c r="C146" s="41">
        <v>230212</v>
      </c>
      <c r="D146" s="41">
        <v>10798</v>
      </c>
      <c r="E146" s="53">
        <v>3216988</v>
      </c>
      <c r="F146" s="51">
        <v>2965385</v>
      </c>
      <c r="G146" s="41">
        <v>6423383</v>
      </c>
      <c r="H146" s="32">
        <v>355.83844086021503</v>
      </c>
      <c r="I146" s="32">
        <v>16.690456989247309</v>
      </c>
      <c r="J146" s="32">
        <v>4972.494892473117</v>
      </c>
      <c r="K146" s="32">
        <v>4583.5924059139779</v>
      </c>
      <c r="L146" s="32">
        <v>9928.6161962365586</v>
      </c>
    </row>
    <row r="147" spans="1:12" s="90" customFormat="1">
      <c r="A147" s="89"/>
      <c r="B147" s="89" t="s">
        <v>158</v>
      </c>
      <c r="C147" s="79">
        <v>230212</v>
      </c>
      <c r="D147" s="79">
        <v>10798</v>
      </c>
      <c r="E147" s="79">
        <v>3216988</v>
      </c>
      <c r="F147" s="79">
        <v>2965385</v>
      </c>
      <c r="G147" s="79">
        <v>6423383</v>
      </c>
      <c r="H147" s="85"/>
      <c r="I147" s="85">
        <v>16.690456989247309</v>
      </c>
      <c r="J147" s="85">
        <v>4972.494892473117</v>
      </c>
      <c r="K147" s="85">
        <v>4583.5924059139779</v>
      </c>
      <c r="L147" s="85">
        <v>9572.7777553763426</v>
      </c>
    </row>
    <row r="148" spans="1:12" s="90" customFormat="1">
      <c r="A148" s="83">
        <v>46</v>
      </c>
      <c r="B148" s="84" t="s">
        <v>53</v>
      </c>
      <c r="C148" s="41">
        <v>13037</v>
      </c>
      <c r="D148" s="41">
        <v>0</v>
      </c>
      <c r="E148" s="96">
        <v>998382</v>
      </c>
      <c r="F148" s="41">
        <v>692867</v>
      </c>
      <c r="G148" s="41">
        <v>1704286</v>
      </c>
      <c r="H148" s="32">
        <v>20.151276881720428</v>
      </c>
      <c r="I148" s="32" t="s">
        <v>203</v>
      </c>
      <c r="J148" s="32">
        <v>1543.1979838709676</v>
      </c>
      <c r="K148" s="32">
        <v>1070.9637768817204</v>
      </c>
      <c r="L148" s="32">
        <v>2634.3130376344084</v>
      </c>
    </row>
    <row r="149" spans="1:12" s="90" customFormat="1">
      <c r="A149" s="89"/>
      <c r="B149" s="89" t="s">
        <v>159</v>
      </c>
      <c r="C149" s="79"/>
      <c r="D149" s="79"/>
      <c r="E149" s="79">
        <v>998382</v>
      </c>
      <c r="F149" s="79">
        <v>692867</v>
      </c>
      <c r="G149" s="85">
        <v>1691249</v>
      </c>
      <c r="H149" s="85"/>
      <c r="I149" s="85"/>
      <c r="J149" s="85">
        <v>1543.1979838709676</v>
      </c>
      <c r="K149" s="85">
        <v>1070.9637768817204</v>
      </c>
      <c r="L149" s="85">
        <v>2614.1617607526878</v>
      </c>
    </row>
    <row r="150" spans="1:12" s="90" customFormat="1">
      <c r="A150" s="83">
        <v>47</v>
      </c>
      <c r="B150" s="84" t="s">
        <v>54</v>
      </c>
      <c r="C150" s="41">
        <v>50091</v>
      </c>
      <c r="D150" s="41">
        <v>0</v>
      </c>
      <c r="E150" s="41">
        <v>2342843</v>
      </c>
      <c r="F150" s="41">
        <v>862859</v>
      </c>
      <c r="G150" s="41">
        <v>3255793</v>
      </c>
      <c r="H150" s="32">
        <v>77.425604838709674</v>
      </c>
      <c r="I150" s="32" t="s">
        <v>203</v>
      </c>
      <c r="J150" s="32">
        <v>3621.3299059139781</v>
      </c>
      <c r="K150" s="32">
        <v>1333.7202284946236</v>
      </c>
      <c r="L150" s="32">
        <v>5032.4757392473111</v>
      </c>
    </row>
    <row r="151" spans="1:12" s="90" customFormat="1">
      <c r="A151" s="89"/>
      <c r="B151" s="89" t="s">
        <v>160</v>
      </c>
      <c r="C151" s="79">
        <v>50091</v>
      </c>
      <c r="D151" s="79"/>
      <c r="E151" s="79">
        <v>152284.79500000001</v>
      </c>
      <c r="F151" s="79">
        <v>102680.22099999999</v>
      </c>
      <c r="G151" s="85">
        <v>305056.016</v>
      </c>
      <c r="H151" s="85">
        <v>77.425604838709674</v>
      </c>
      <c r="I151" s="85"/>
      <c r="J151" s="85">
        <v>235.38644388440861</v>
      </c>
      <c r="K151" s="85">
        <v>158.71270719086021</v>
      </c>
      <c r="L151" s="85">
        <v>471.52475591397848</v>
      </c>
    </row>
    <row r="152" spans="1:12" s="90" customFormat="1">
      <c r="A152" s="89"/>
      <c r="B152" s="89" t="s">
        <v>163</v>
      </c>
      <c r="C152" s="79"/>
      <c r="D152" s="79"/>
      <c r="E152" s="79">
        <v>60913.917999999998</v>
      </c>
      <c r="F152" s="79"/>
      <c r="G152" s="85">
        <v>60913.917999999998</v>
      </c>
      <c r="H152" s="85"/>
      <c r="I152" s="85"/>
      <c r="J152" s="85">
        <v>94.154577553763431</v>
      </c>
      <c r="K152" s="85"/>
      <c r="L152" s="85">
        <v>94.154577553763431</v>
      </c>
    </row>
    <row r="153" spans="1:12" s="90" customFormat="1">
      <c r="A153" s="89"/>
      <c r="B153" s="89" t="s">
        <v>164</v>
      </c>
      <c r="C153" s="79"/>
      <c r="D153" s="79"/>
      <c r="E153" s="79">
        <v>187427.44</v>
      </c>
      <c r="F153" s="79">
        <v>36240.078000000001</v>
      </c>
      <c r="G153" s="85">
        <v>223667.51800000001</v>
      </c>
      <c r="H153" s="85"/>
      <c r="I153" s="85"/>
      <c r="J153" s="85">
        <v>289.70639247311829</v>
      </c>
      <c r="K153" s="85">
        <v>56.016249596774195</v>
      </c>
      <c r="L153" s="85">
        <v>345.72264206989246</v>
      </c>
    </row>
    <row r="154" spans="1:12" s="90" customFormat="1">
      <c r="A154" s="89"/>
      <c r="B154" s="89" t="s">
        <v>161</v>
      </c>
      <c r="C154" s="79"/>
      <c r="D154" s="79"/>
      <c r="E154" s="79">
        <v>787195.24800000002</v>
      </c>
      <c r="F154" s="79">
        <v>190691.83900000001</v>
      </c>
      <c r="G154" s="85">
        <v>977887.08700000006</v>
      </c>
      <c r="H154" s="85"/>
      <c r="I154" s="85"/>
      <c r="J154" s="85">
        <v>1216.7668483870968</v>
      </c>
      <c r="K154" s="85">
        <v>294.75217049731185</v>
      </c>
      <c r="L154" s="85">
        <v>1511.5190188844088</v>
      </c>
    </row>
    <row r="155" spans="1:12" s="90" customFormat="1">
      <c r="A155" s="89"/>
      <c r="B155" s="89" t="s">
        <v>167</v>
      </c>
      <c r="C155" s="79"/>
      <c r="D155" s="79"/>
      <c r="E155" s="79">
        <v>824680.73599999992</v>
      </c>
      <c r="F155" s="79">
        <v>350320.75399999996</v>
      </c>
      <c r="G155" s="85">
        <v>1175001.4899999998</v>
      </c>
      <c r="H155" s="85"/>
      <c r="I155" s="85"/>
      <c r="J155" s="85">
        <v>1274.7081268817203</v>
      </c>
      <c r="K155" s="85">
        <v>541.49041276881712</v>
      </c>
      <c r="L155" s="85">
        <v>1816.1985396505374</v>
      </c>
    </row>
    <row r="156" spans="1:12" s="90" customFormat="1">
      <c r="A156" s="89"/>
      <c r="B156" s="89" t="s">
        <v>166</v>
      </c>
      <c r="C156" s="79"/>
      <c r="D156" s="79"/>
      <c r="E156" s="79">
        <v>131199.20800000001</v>
      </c>
      <c r="F156" s="79">
        <v>64714.424999999996</v>
      </c>
      <c r="G156" s="85">
        <v>195913.633</v>
      </c>
      <c r="H156" s="85"/>
      <c r="I156" s="85"/>
      <c r="J156" s="85">
        <v>202.79447473118279</v>
      </c>
      <c r="K156" s="85">
        <v>100.02901713709676</v>
      </c>
      <c r="L156" s="85">
        <v>302.82349186827958</v>
      </c>
    </row>
    <row r="157" spans="1:12" s="90" customFormat="1">
      <c r="A157" s="89"/>
      <c r="B157" s="89" t="s">
        <v>162</v>
      </c>
      <c r="C157" s="79"/>
      <c r="D157" s="79"/>
      <c r="E157" s="79">
        <v>119484.99299999999</v>
      </c>
      <c r="F157" s="79">
        <v>42280.091</v>
      </c>
      <c r="G157" s="85">
        <v>161765.08399999997</v>
      </c>
      <c r="H157" s="85"/>
      <c r="I157" s="85"/>
      <c r="J157" s="85">
        <v>184.68782520161287</v>
      </c>
      <c r="K157" s="85">
        <v>65.35229119623655</v>
      </c>
      <c r="L157" s="85">
        <v>250.04011639784943</v>
      </c>
    </row>
    <row r="158" spans="1:12" s="90" customFormat="1">
      <c r="A158" s="89"/>
      <c r="B158" s="89" t="s">
        <v>165</v>
      </c>
      <c r="C158" s="79"/>
      <c r="D158" s="79"/>
      <c r="E158" s="79">
        <v>79656.662000000011</v>
      </c>
      <c r="F158" s="79">
        <v>75931.59199999999</v>
      </c>
      <c r="G158" s="85">
        <v>155588.25400000002</v>
      </c>
      <c r="H158" s="85"/>
      <c r="I158" s="85"/>
      <c r="J158" s="85">
        <v>123.12521680107528</v>
      </c>
      <c r="K158" s="85">
        <v>117.36738010752687</v>
      </c>
      <c r="L158" s="85">
        <v>240.49259690860214</v>
      </c>
    </row>
    <row r="159" spans="1:12" s="90" customFormat="1">
      <c r="A159" s="83">
        <v>48</v>
      </c>
      <c r="B159" s="84" t="s">
        <v>55</v>
      </c>
      <c r="C159" s="41">
        <v>276290</v>
      </c>
      <c r="D159" s="41">
        <v>0</v>
      </c>
      <c r="E159" s="96">
        <v>1236250</v>
      </c>
      <c r="F159" s="41">
        <v>462312</v>
      </c>
      <c r="G159" s="41">
        <v>1974852</v>
      </c>
      <c r="H159" s="32">
        <v>427.0611559139785</v>
      </c>
      <c r="I159" s="32" t="s">
        <v>203</v>
      </c>
      <c r="J159" s="32">
        <v>1910.8702956989248</v>
      </c>
      <c r="K159" s="32">
        <v>714.59516129032249</v>
      </c>
      <c r="L159" s="32">
        <v>3052.5266129032261</v>
      </c>
    </row>
    <row r="160" spans="1:12" s="90" customFormat="1">
      <c r="A160" s="89"/>
      <c r="B160" s="89" t="s">
        <v>168</v>
      </c>
      <c r="C160" s="79">
        <v>276290</v>
      </c>
      <c r="D160" s="79">
        <v>0</v>
      </c>
      <c r="E160" s="79">
        <v>1236250</v>
      </c>
      <c r="F160" s="79">
        <v>462312</v>
      </c>
      <c r="G160" s="85">
        <v>1974852</v>
      </c>
      <c r="H160" s="85">
        <v>427.0611559139785</v>
      </c>
      <c r="I160" s="85"/>
      <c r="J160" s="85">
        <v>1910.8702956989248</v>
      </c>
      <c r="K160" s="85">
        <v>714.59516129032249</v>
      </c>
      <c r="L160" s="85">
        <v>3052.5266129032261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7511</v>
      </c>
      <c r="E161" s="96">
        <v>1354876</v>
      </c>
      <c r="F161" s="41">
        <v>830189</v>
      </c>
      <c r="G161" s="41">
        <v>2192576</v>
      </c>
      <c r="H161" s="32" t="s">
        <v>203</v>
      </c>
      <c r="I161" s="32">
        <v>11.609744623655914</v>
      </c>
      <c r="J161" s="32">
        <v>2094.2303763440859</v>
      </c>
      <c r="K161" s="32">
        <v>1283.2222446236558</v>
      </c>
      <c r="L161" s="32">
        <v>3389.0623655913978</v>
      </c>
    </row>
    <row r="162" spans="1:12" s="90" customFormat="1">
      <c r="A162" s="89"/>
      <c r="B162" s="89" t="s">
        <v>169</v>
      </c>
      <c r="C162" s="79"/>
      <c r="D162" s="79">
        <v>7511</v>
      </c>
      <c r="E162" s="79">
        <v>1354876</v>
      </c>
      <c r="F162" s="79">
        <v>830189</v>
      </c>
      <c r="G162" s="85">
        <v>2192576</v>
      </c>
      <c r="H162" s="85"/>
      <c r="I162" s="85">
        <v>11.609744623655914</v>
      </c>
      <c r="J162" s="85">
        <v>2094.2303763440859</v>
      </c>
      <c r="K162" s="85">
        <v>1283.2222446236558</v>
      </c>
      <c r="L162" s="85">
        <v>3389.0623655913978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131284</v>
      </c>
      <c r="F163" s="41">
        <v>180809</v>
      </c>
      <c r="G163" s="41">
        <v>312093</v>
      </c>
      <c r="H163" s="32" t="s">
        <v>203</v>
      </c>
      <c r="I163" s="32" t="s">
        <v>203</v>
      </c>
      <c r="J163" s="32">
        <v>202.92553763440858</v>
      </c>
      <c r="K163" s="32">
        <v>279.47627688172042</v>
      </c>
      <c r="L163" s="32">
        <v>482.40181451612898</v>
      </c>
    </row>
    <row r="164" spans="1:12" s="90" customFormat="1">
      <c r="A164" s="89"/>
      <c r="B164" s="89" t="s">
        <v>170</v>
      </c>
      <c r="C164" s="79"/>
      <c r="D164" s="79"/>
      <c r="E164" s="79">
        <v>131284</v>
      </c>
      <c r="F164" s="79">
        <v>180809</v>
      </c>
      <c r="G164" s="85">
        <v>312093</v>
      </c>
      <c r="H164" s="85"/>
      <c r="I164" s="85"/>
      <c r="J164" s="85">
        <v>202.92553763440858</v>
      </c>
      <c r="K164" s="85">
        <v>279.47627688172042</v>
      </c>
      <c r="L164" s="85">
        <v>482.40181451612898</v>
      </c>
    </row>
    <row r="165" spans="1:12" s="90" customFormat="1">
      <c r="A165" s="83">
        <v>51</v>
      </c>
      <c r="B165" s="84" t="s">
        <v>58</v>
      </c>
      <c r="C165" s="41">
        <v>10929</v>
      </c>
      <c r="D165" s="41">
        <v>0</v>
      </c>
      <c r="E165" s="96">
        <v>3470845</v>
      </c>
      <c r="F165" s="41">
        <v>609976</v>
      </c>
      <c r="G165" s="41">
        <v>4091750</v>
      </c>
      <c r="H165" s="32">
        <v>16.892943548387095</v>
      </c>
      <c r="I165" s="32" t="s">
        <v>203</v>
      </c>
      <c r="J165" s="32">
        <v>5364.8813844086017</v>
      </c>
      <c r="K165" s="32">
        <v>942.83924731182788</v>
      </c>
      <c r="L165" s="32">
        <v>6324.6135752688169</v>
      </c>
    </row>
    <row r="166" spans="1:12" s="90" customFormat="1">
      <c r="A166" s="89"/>
      <c r="B166" s="89" t="s">
        <v>171</v>
      </c>
      <c r="C166" s="79">
        <v>10929</v>
      </c>
      <c r="D166" s="79">
        <v>0</v>
      </c>
      <c r="E166" s="79">
        <v>3470845</v>
      </c>
      <c r="F166" s="79">
        <v>609976</v>
      </c>
      <c r="G166" s="85">
        <v>4091750</v>
      </c>
      <c r="H166" s="85">
        <v>16.892943548387095</v>
      </c>
      <c r="I166" s="85"/>
      <c r="J166" s="85">
        <v>5364.8813844086017</v>
      </c>
      <c r="K166" s="85">
        <v>942.83924731182788</v>
      </c>
      <c r="L166" s="85">
        <v>6324.6135752688169</v>
      </c>
    </row>
    <row r="167" spans="1:12" s="90" customFormat="1">
      <c r="A167" s="83">
        <v>52</v>
      </c>
      <c r="B167" s="84" t="s">
        <v>59</v>
      </c>
      <c r="C167" s="41">
        <v>849752</v>
      </c>
      <c r="D167" s="41">
        <v>0</v>
      </c>
      <c r="E167" s="41">
        <v>1155160</v>
      </c>
      <c r="F167" s="41">
        <v>1732477</v>
      </c>
      <c r="G167" s="41">
        <v>3737389</v>
      </c>
      <c r="H167" s="32">
        <v>1313.4607526881721</v>
      </c>
      <c r="I167" s="32" t="s">
        <v>203</v>
      </c>
      <c r="J167" s="32">
        <v>1785.5295698924731</v>
      </c>
      <c r="K167" s="32">
        <v>2677.8878360215053</v>
      </c>
      <c r="L167" s="32">
        <v>5776.8781586021505</v>
      </c>
    </row>
    <row r="168" spans="1:12" s="90" customFormat="1">
      <c r="A168" s="89"/>
      <c r="B168" s="89" t="s">
        <v>172</v>
      </c>
      <c r="C168" s="79">
        <v>849752</v>
      </c>
      <c r="D168" s="79"/>
      <c r="E168" s="79">
        <v>971143</v>
      </c>
      <c r="F168" s="79">
        <v>1534233</v>
      </c>
      <c r="G168" s="85">
        <v>3355128</v>
      </c>
      <c r="H168" s="85">
        <v>1313.4607526881721</v>
      </c>
      <c r="I168" s="85"/>
      <c r="J168" s="85">
        <v>1501.094690860215</v>
      </c>
      <c r="K168" s="85">
        <v>2371.4622983870968</v>
      </c>
      <c r="L168" s="85">
        <v>5186.0177419354841</v>
      </c>
    </row>
    <row r="169" spans="1:12" s="90" customFormat="1">
      <c r="A169" s="89"/>
      <c r="B169" s="89" t="s">
        <v>173</v>
      </c>
      <c r="C169" s="79"/>
      <c r="D169" s="79"/>
      <c r="E169" s="79">
        <v>184017</v>
      </c>
      <c r="F169" s="79">
        <v>156453</v>
      </c>
      <c r="G169" s="85">
        <v>340470</v>
      </c>
      <c r="H169" s="85"/>
      <c r="I169" s="85"/>
      <c r="J169" s="85">
        <v>284.43487903225804</v>
      </c>
      <c r="K169" s="85">
        <v>241.82923387096773</v>
      </c>
      <c r="L169" s="85">
        <v>526.26411290322574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41791</v>
      </c>
      <c r="G170" s="85">
        <v>41791</v>
      </c>
      <c r="H170" s="85"/>
      <c r="I170" s="85"/>
      <c r="J170" s="85"/>
      <c r="K170" s="85">
        <v>64.596303763440858</v>
      </c>
      <c r="L170" s="85">
        <v>64.596303763440858</v>
      </c>
    </row>
    <row r="171" spans="1:12" s="90" customFormat="1">
      <c r="A171" s="83">
        <v>53</v>
      </c>
      <c r="B171" s="84" t="s">
        <v>60</v>
      </c>
      <c r="C171" s="41">
        <v>591052</v>
      </c>
      <c r="D171" s="41"/>
      <c r="E171" s="41">
        <v>1736169</v>
      </c>
      <c r="F171" s="41">
        <v>1386786</v>
      </c>
      <c r="G171" s="41">
        <v>3714007</v>
      </c>
      <c r="H171" s="32">
        <v>913.58844086021497</v>
      </c>
      <c r="I171" s="32" t="s">
        <v>203</v>
      </c>
      <c r="J171" s="32">
        <v>2683.5945564516128</v>
      </c>
      <c r="K171" s="32">
        <v>2143.553629032258</v>
      </c>
      <c r="L171" s="32">
        <v>5740.7366263440854</v>
      </c>
    </row>
    <row r="172" spans="1:12" s="90" customFormat="1">
      <c r="A172" s="89"/>
      <c r="B172" s="89" t="s">
        <v>184</v>
      </c>
      <c r="C172" s="79">
        <v>591052</v>
      </c>
      <c r="D172" s="79"/>
      <c r="E172" s="79">
        <v>1736169</v>
      </c>
      <c r="F172" s="79">
        <v>1386786</v>
      </c>
      <c r="G172" s="85">
        <v>3714007</v>
      </c>
      <c r="H172" s="85">
        <v>913.58844086021497</v>
      </c>
      <c r="I172" s="85"/>
      <c r="J172" s="85">
        <v>2683.5945564516128</v>
      </c>
      <c r="K172" s="85">
        <v>2143.553629032258</v>
      </c>
      <c r="L172" s="85">
        <v>5740.7366263440854</v>
      </c>
    </row>
    <row r="173" spans="1:12" s="90" customFormat="1">
      <c r="A173" s="83">
        <v>54</v>
      </c>
      <c r="B173" s="84" t="s">
        <v>61</v>
      </c>
      <c r="C173" s="41">
        <v>132411</v>
      </c>
      <c r="D173" s="41">
        <v>0</v>
      </c>
      <c r="E173" s="41">
        <v>1573944</v>
      </c>
      <c r="F173" s="41">
        <v>765787</v>
      </c>
      <c r="G173" s="41">
        <v>2472142</v>
      </c>
      <c r="H173" s="32">
        <v>204.66754032258063</v>
      </c>
      <c r="I173" s="32" t="s">
        <v>203</v>
      </c>
      <c r="J173" s="32">
        <v>2432.8435483870967</v>
      </c>
      <c r="K173" s="32">
        <v>1183.6761424731183</v>
      </c>
      <c r="L173" s="32">
        <v>3821.1872311827956</v>
      </c>
    </row>
    <row r="174" spans="1:12" s="90" customFormat="1">
      <c r="A174" s="89"/>
      <c r="B174" s="89" t="s">
        <v>185</v>
      </c>
      <c r="C174" s="79"/>
      <c r="D174" s="79"/>
      <c r="E174" s="79">
        <v>227867</v>
      </c>
      <c r="F174" s="79">
        <v>99200</v>
      </c>
      <c r="G174" s="85">
        <v>327067</v>
      </c>
      <c r="H174" s="85"/>
      <c r="I174" s="85"/>
      <c r="J174" s="85">
        <v>352.21377688172038</v>
      </c>
      <c r="K174" s="85">
        <v>153.33333333333334</v>
      </c>
      <c r="L174" s="85">
        <v>505.54711021505375</v>
      </c>
    </row>
    <row r="175" spans="1:12" s="90" customFormat="1">
      <c r="A175" s="89"/>
      <c r="B175" s="89" t="s">
        <v>186</v>
      </c>
      <c r="C175" s="79"/>
      <c r="D175" s="79"/>
      <c r="E175" s="79">
        <v>124749</v>
      </c>
      <c r="F175" s="79">
        <v>125359</v>
      </c>
      <c r="G175" s="85">
        <v>250108</v>
      </c>
      <c r="H175" s="85"/>
      <c r="I175" s="85"/>
      <c r="J175" s="85">
        <v>192.82439516129031</v>
      </c>
      <c r="K175" s="85">
        <v>193.76727150537633</v>
      </c>
      <c r="L175" s="85">
        <v>386.59166666666664</v>
      </c>
    </row>
    <row r="176" spans="1:12" s="90" customFormat="1">
      <c r="A176" s="89"/>
      <c r="B176" s="89" t="s">
        <v>187</v>
      </c>
      <c r="C176" s="79"/>
      <c r="D176" s="79"/>
      <c r="E176" s="79">
        <v>10100</v>
      </c>
      <c r="F176" s="79">
        <v>6546</v>
      </c>
      <c r="G176" s="85">
        <v>16646</v>
      </c>
      <c r="H176" s="85"/>
      <c r="I176" s="85"/>
      <c r="J176" s="85">
        <v>15.611559139784946</v>
      </c>
      <c r="K176" s="85">
        <v>10.118145161290322</v>
      </c>
      <c r="L176" s="85">
        <v>25.729704301075266</v>
      </c>
    </row>
    <row r="177" spans="1:12" s="90" customFormat="1">
      <c r="A177" s="89"/>
      <c r="B177" s="89" t="s">
        <v>188</v>
      </c>
      <c r="C177" s="79"/>
      <c r="D177" s="79"/>
      <c r="E177" s="79">
        <v>33399</v>
      </c>
      <c r="F177" s="79">
        <v>1455</v>
      </c>
      <c r="G177" s="85">
        <v>34854</v>
      </c>
      <c r="H177" s="85"/>
      <c r="I177" s="85"/>
      <c r="J177" s="85">
        <v>51.624798387096767</v>
      </c>
      <c r="K177" s="85">
        <v>2.2489919354838706</v>
      </c>
      <c r="L177" s="85">
        <v>53.873790322580639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v>0</v>
      </c>
      <c r="H178" s="85"/>
      <c r="I178" s="85"/>
      <c r="J178" s="85"/>
      <c r="K178" s="85"/>
      <c r="L178" s="85">
        <v>0</v>
      </c>
    </row>
    <row r="179" spans="1:12" s="90" customFormat="1">
      <c r="A179" s="89"/>
      <c r="B179" s="89" t="s">
        <v>190</v>
      </c>
      <c r="C179" s="79"/>
      <c r="D179" s="79"/>
      <c r="E179" s="79">
        <v>327375</v>
      </c>
      <c r="F179" s="79"/>
      <c r="G179" s="85">
        <v>327375</v>
      </c>
      <c r="H179" s="85"/>
      <c r="I179" s="85"/>
      <c r="J179" s="85">
        <v>506.02318548387092</v>
      </c>
      <c r="K179" s="85"/>
      <c r="L179" s="85">
        <v>506.02318548387092</v>
      </c>
    </row>
    <row r="180" spans="1:12" s="90" customFormat="1">
      <c r="A180" s="89"/>
      <c r="B180" s="89" t="s">
        <v>191</v>
      </c>
      <c r="C180" s="79">
        <v>132411</v>
      </c>
      <c r="D180" s="79"/>
      <c r="E180" s="79">
        <v>91969</v>
      </c>
      <c r="F180" s="79">
        <v>13492</v>
      </c>
      <c r="G180" s="85">
        <v>237872</v>
      </c>
      <c r="H180" s="85">
        <v>204.66754032258063</v>
      </c>
      <c r="I180" s="85"/>
      <c r="J180" s="85">
        <v>142.15638440860212</v>
      </c>
      <c r="K180" s="85">
        <v>20.854569892473116</v>
      </c>
      <c r="L180" s="85">
        <v>367.67849462365587</v>
      </c>
    </row>
    <row r="181" spans="1:12" s="90" customFormat="1">
      <c r="A181" s="89"/>
      <c r="B181" s="89" t="s">
        <v>192</v>
      </c>
      <c r="C181" s="79"/>
      <c r="D181" s="79"/>
      <c r="E181" s="79">
        <v>537832</v>
      </c>
      <c r="F181" s="79">
        <v>496450</v>
      </c>
      <c r="G181" s="85">
        <v>1034282</v>
      </c>
      <c r="H181" s="85"/>
      <c r="I181" s="85"/>
      <c r="J181" s="85">
        <v>831.32634408602144</v>
      </c>
      <c r="K181" s="85">
        <v>767.36223118279565</v>
      </c>
      <c r="L181" s="85">
        <v>1598.6885752688172</v>
      </c>
    </row>
    <row r="182" spans="1:12" s="90" customFormat="1">
      <c r="A182" s="89"/>
      <c r="B182" s="89" t="s">
        <v>198</v>
      </c>
      <c r="C182" s="79"/>
      <c r="D182" s="79"/>
      <c r="E182" s="79">
        <v>220653</v>
      </c>
      <c r="F182" s="79">
        <v>23285</v>
      </c>
      <c r="G182" s="85">
        <v>243938</v>
      </c>
      <c r="H182" s="85"/>
      <c r="I182" s="85"/>
      <c r="J182" s="85">
        <v>341.06310483870965</v>
      </c>
      <c r="K182" s="85"/>
      <c r="L182" s="85">
        <v>341.06310483870965</v>
      </c>
    </row>
    <row r="183" spans="1:12" s="90" customFormat="1">
      <c r="A183" s="80">
        <v>55</v>
      </c>
      <c r="B183" s="97" t="s">
        <v>62</v>
      </c>
      <c r="C183" s="55">
        <v>20757</v>
      </c>
      <c r="D183" s="55">
        <v>66640</v>
      </c>
      <c r="E183" s="55">
        <v>2599641</v>
      </c>
      <c r="F183" s="55">
        <v>653087</v>
      </c>
      <c r="G183" s="55">
        <v>3340125</v>
      </c>
      <c r="H183" s="26">
        <v>32.084072580645156</v>
      </c>
      <c r="I183" s="26">
        <v>103.005376344086</v>
      </c>
      <c r="J183" s="26">
        <v>4018.2622983870965</v>
      </c>
      <c r="K183" s="26">
        <v>1009.4758736559138</v>
      </c>
      <c r="L183" s="26">
        <v>5162.8276209677406</v>
      </c>
    </row>
    <row r="184" spans="1:12" s="90" customFormat="1">
      <c r="A184" s="89"/>
      <c r="B184" s="89" t="s">
        <v>175</v>
      </c>
      <c r="C184" s="79"/>
      <c r="D184" s="79"/>
      <c r="E184" s="79">
        <v>777204</v>
      </c>
      <c r="F184" s="79">
        <v>293362</v>
      </c>
      <c r="G184" s="85">
        <v>1070566</v>
      </c>
      <c r="H184" s="85"/>
      <c r="I184" s="85"/>
      <c r="J184" s="85">
        <v>1201.3233870967742</v>
      </c>
      <c r="K184" s="85">
        <v>453.44932795698924</v>
      </c>
      <c r="L184" s="85">
        <v>1654.7727150537635</v>
      </c>
    </row>
    <row r="185" spans="1:12" s="90" customFormat="1">
      <c r="A185" s="89"/>
      <c r="B185" s="89" t="s">
        <v>176</v>
      </c>
      <c r="C185" s="79"/>
      <c r="D185" s="79"/>
      <c r="E185" s="79">
        <v>614758</v>
      </c>
      <c r="F185" s="79">
        <v>41371</v>
      </c>
      <c r="G185" s="85">
        <v>656129</v>
      </c>
      <c r="H185" s="85"/>
      <c r="I185" s="85"/>
      <c r="J185" s="85">
        <v>950.23077956989232</v>
      </c>
      <c r="K185" s="85">
        <v>63.947110215053762</v>
      </c>
      <c r="L185" s="85">
        <v>1014.177889784946</v>
      </c>
    </row>
    <row r="186" spans="1:12" s="90" customFormat="1">
      <c r="A186" s="89"/>
      <c r="B186" s="89" t="s">
        <v>177</v>
      </c>
      <c r="C186" s="79"/>
      <c r="D186" s="79">
        <v>66640</v>
      </c>
      <c r="E186" s="79">
        <v>360456</v>
      </c>
      <c r="F186" s="79">
        <v>132939</v>
      </c>
      <c r="G186" s="85">
        <v>560035</v>
      </c>
      <c r="H186" s="85"/>
      <c r="I186" s="85">
        <v>103.005376344086</v>
      </c>
      <c r="J186" s="85">
        <v>557.1564516129032</v>
      </c>
      <c r="K186" s="85">
        <v>205.4836693548387</v>
      </c>
      <c r="L186" s="85">
        <v>865.64549731182797</v>
      </c>
    </row>
    <row r="187" spans="1:12" s="90" customFormat="1">
      <c r="A187" s="89"/>
      <c r="B187" s="89" t="s">
        <v>179</v>
      </c>
      <c r="C187" s="79"/>
      <c r="D187" s="79"/>
      <c r="E187" s="79">
        <v>199543</v>
      </c>
      <c r="F187" s="79">
        <v>25261</v>
      </c>
      <c r="G187" s="85">
        <v>224804</v>
      </c>
      <c r="H187" s="85"/>
      <c r="I187" s="85"/>
      <c r="J187" s="85">
        <v>308.43340053763438</v>
      </c>
      <c r="K187" s="85">
        <v>39.045900537634402</v>
      </c>
      <c r="L187" s="85">
        <v>347.47930107526878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10102</v>
      </c>
      <c r="G188" s="85">
        <v>10102</v>
      </c>
      <c r="H188" s="85"/>
      <c r="I188" s="85"/>
      <c r="J188" s="85"/>
      <c r="K188" s="85">
        <v>15.614650537634407</v>
      </c>
      <c r="L188" s="85">
        <v>15.614650537634407</v>
      </c>
    </row>
    <row r="189" spans="1:12" s="90" customFormat="1" ht="30">
      <c r="A189" s="89"/>
      <c r="B189" s="93" t="s">
        <v>180</v>
      </c>
      <c r="C189" s="79"/>
      <c r="D189" s="79"/>
      <c r="E189" s="79">
        <v>119360</v>
      </c>
      <c r="F189" s="79"/>
      <c r="G189" s="85">
        <v>119360</v>
      </c>
      <c r="H189" s="85"/>
      <c r="I189" s="85"/>
      <c r="J189" s="85">
        <v>184.49462365591398</v>
      </c>
      <c r="K189" s="85"/>
      <c r="L189" s="85">
        <v>184.49462365591398</v>
      </c>
    </row>
    <row r="190" spans="1:12" s="90" customFormat="1">
      <c r="A190" s="89"/>
      <c r="B190" s="89" t="s">
        <v>181</v>
      </c>
      <c r="C190" s="79"/>
      <c r="D190" s="79"/>
      <c r="E190" s="79">
        <v>491501</v>
      </c>
      <c r="F190" s="79">
        <v>139913</v>
      </c>
      <c r="G190" s="85">
        <v>631414</v>
      </c>
      <c r="H190" s="85"/>
      <c r="I190" s="85"/>
      <c r="J190" s="85">
        <v>759.71256720430097</v>
      </c>
      <c r="K190" s="85">
        <v>216.26337365591397</v>
      </c>
      <c r="L190" s="85">
        <v>975.97594086021491</v>
      </c>
    </row>
    <row r="191" spans="1:12" s="90" customFormat="1">
      <c r="A191" s="89"/>
      <c r="B191" s="89" t="s">
        <v>182</v>
      </c>
      <c r="C191" s="79"/>
      <c r="D191" s="79"/>
      <c r="E191" s="79">
        <v>13188</v>
      </c>
      <c r="F191" s="79"/>
      <c r="G191" s="85">
        <v>13188</v>
      </c>
      <c r="H191" s="85"/>
      <c r="I191" s="85"/>
      <c r="J191" s="85">
        <v>20.384677419354837</v>
      </c>
      <c r="K191" s="85"/>
      <c r="L191" s="85">
        <v>20.384677419354837</v>
      </c>
    </row>
    <row r="192" spans="1:12" s="90" customFormat="1">
      <c r="A192" s="89"/>
      <c r="B192" s="89" t="s">
        <v>183</v>
      </c>
      <c r="C192" s="79"/>
      <c r="D192" s="79"/>
      <c r="E192" s="79">
        <v>23631</v>
      </c>
      <c r="F192" s="79">
        <v>10139</v>
      </c>
      <c r="G192" s="85">
        <v>33770</v>
      </c>
      <c r="H192" s="85"/>
      <c r="I192" s="85"/>
      <c r="J192" s="85">
        <v>36.526411290322578</v>
      </c>
      <c r="K192" s="85">
        <v>15.671841397849461</v>
      </c>
      <c r="L192" s="85">
        <v>52.19825268817204</v>
      </c>
    </row>
    <row r="193" spans="1:12" s="90" customFormat="1">
      <c r="A193" s="38">
        <v>56</v>
      </c>
      <c r="B193" s="27" t="s">
        <v>63</v>
      </c>
      <c r="C193" s="28">
        <v>110294</v>
      </c>
      <c r="D193" s="28">
        <v>893</v>
      </c>
      <c r="E193" s="28">
        <v>2774850</v>
      </c>
      <c r="F193" s="28">
        <v>2654104</v>
      </c>
      <c r="G193" s="28">
        <v>5540141</v>
      </c>
      <c r="H193" s="29">
        <v>170.48131720430106</v>
      </c>
      <c r="I193" s="29">
        <v>1.3803091397849461</v>
      </c>
      <c r="J193" s="29">
        <v>4289.082661290322</v>
      </c>
      <c r="K193" s="29">
        <v>4102.445698924731</v>
      </c>
      <c r="L193" s="29">
        <v>8563.3899865591393</v>
      </c>
    </row>
    <row r="194" spans="1:12">
      <c r="A194" s="40"/>
      <c r="B194" s="14" t="s">
        <v>193</v>
      </c>
      <c r="C194" s="15"/>
      <c r="D194" s="15">
        <v>893</v>
      </c>
      <c r="E194" s="15">
        <v>1917230</v>
      </c>
      <c r="F194" s="15">
        <v>1767785</v>
      </c>
      <c r="G194" s="15">
        <v>3685908</v>
      </c>
      <c r="H194" s="16"/>
      <c r="I194" s="16">
        <v>1.3803091397849461</v>
      </c>
      <c r="J194" s="16">
        <v>2963.4603494623652</v>
      </c>
      <c r="K194" s="16">
        <v>2732.463373655914</v>
      </c>
      <c r="L194" s="16">
        <v>5697.3040322580637</v>
      </c>
    </row>
    <row r="195" spans="1:12">
      <c r="A195" s="40"/>
      <c r="B195" s="14" t="s">
        <v>194</v>
      </c>
      <c r="C195" s="15">
        <v>110294</v>
      </c>
      <c r="D195" s="15"/>
      <c r="E195" s="15">
        <v>857620</v>
      </c>
      <c r="F195" s="15">
        <v>886319</v>
      </c>
      <c r="G195" s="15">
        <v>1854233</v>
      </c>
      <c r="H195" s="16">
        <v>170.48131720430106</v>
      </c>
      <c r="I195" s="16"/>
      <c r="J195" s="16">
        <v>1325.622311827957</v>
      </c>
      <c r="K195" s="16">
        <v>1369.9823252688172</v>
      </c>
      <c r="L195" s="16">
        <v>2866.0859543010756</v>
      </c>
    </row>
    <row r="196" spans="1:12">
      <c r="A196" s="56">
        <v>57</v>
      </c>
      <c r="B196" s="57" t="s">
        <v>64</v>
      </c>
      <c r="C196" s="58">
        <v>314545</v>
      </c>
      <c r="D196" s="58">
        <v>0</v>
      </c>
      <c r="E196" s="58">
        <v>582490</v>
      </c>
      <c r="F196" s="58">
        <v>556256</v>
      </c>
      <c r="G196" s="58">
        <v>1453291</v>
      </c>
      <c r="H196" s="43">
        <v>486.1918682795698</v>
      </c>
      <c r="I196" s="43" t="s">
        <v>203</v>
      </c>
      <c r="J196" s="43">
        <v>900.35416666666652</v>
      </c>
      <c r="K196" s="43">
        <v>859.80430107526877</v>
      </c>
      <c r="L196" s="43">
        <v>2246.3503360215054</v>
      </c>
    </row>
    <row r="197" spans="1:12">
      <c r="A197" s="39"/>
      <c r="B197" s="13" t="s">
        <v>195</v>
      </c>
      <c r="C197" s="8">
        <v>314545</v>
      </c>
      <c r="D197" s="8"/>
      <c r="E197" s="8">
        <v>64073.9</v>
      </c>
      <c r="F197" s="8">
        <v>66750.720000000001</v>
      </c>
      <c r="G197" s="8">
        <v>445369.62</v>
      </c>
      <c r="H197" s="9">
        <v>486.1918682795698</v>
      </c>
      <c r="I197" s="9"/>
      <c r="J197" s="9">
        <v>99.038958333333326</v>
      </c>
      <c r="K197" s="9">
        <v>103.17651612903225</v>
      </c>
      <c r="L197" s="9">
        <v>688.40734274193539</v>
      </c>
    </row>
    <row r="198" spans="1:12">
      <c r="A198" s="64"/>
      <c r="B198" s="13" t="s">
        <v>202</v>
      </c>
      <c r="C198" s="65"/>
      <c r="D198" s="65"/>
      <c r="E198" s="65">
        <v>518416.10000000003</v>
      </c>
      <c r="F198" s="65">
        <v>489505.28000000003</v>
      </c>
      <c r="G198" s="8">
        <v>1007921.3800000001</v>
      </c>
      <c r="H198" s="66"/>
      <c r="I198" s="66"/>
      <c r="J198" s="66">
        <v>801.31520833333332</v>
      </c>
      <c r="K198" s="66">
        <v>756.6277849462366</v>
      </c>
      <c r="L198" s="9">
        <v>1557.9429932795699</v>
      </c>
    </row>
    <row r="199" spans="1:12">
      <c r="A199" s="33">
        <v>58</v>
      </c>
      <c r="B199" s="18" t="s">
        <v>65</v>
      </c>
      <c r="C199" s="19">
        <v>0</v>
      </c>
      <c r="D199" s="19">
        <v>2932830.0000000019</v>
      </c>
      <c r="E199" s="19">
        <v>1671636.0000000016</v>
      </c>
      <c r="F199" s="19">
        <v>1261194</v>
      </c>
      <c r="G199" s="19">
        <v>5865660.0000000037</v>
      </c>
      <c r="H199" s="20" t="s">
        <v>203</v>
      </c>
      <c r="I199" s="20">
        <v>4533.2721774193578</v>
      </c>
      <c r="J199" s="20">
        <v>2583.8459677419378</v>
      </c>
      <c r="K199" s="20">
        <v>1949.4262096774194</v>
      </c>
      <c r="L199" s="20">
        <v>9066.5443548387157</v>
      </c>
    </row>
    <row r="200" spans="1:12">
      <c r="A200" s="34"/>
      <c r="B200" s="21" t="s">
        <v>196</v>
      </c>
      <c r="C200" s="22"/>
      <c r="D200" s="22">
        <v>2932830.0000000019</v>
      </c>
      <c r="E200" s="22">
        <v>1671636.0000000016</v>
      </c>
      <c r="F200" s="22">
        <v>1261194</v>
      </c>
      <c r="G200" s="22">
        <v>5865660.0000000037</v>
      </c>
      <c r="H200" s="23"/>
      <c r="I200" s="23">
        <v>4533.2721774193578</v>
      </c>
      <c r="J200" s="23">
        <v>2583.8459677419378</v>
      </c>
      <c r="K200" s="23">
        <v>1949.4262096774194</v>
      </c>
      <c r="L200" s="23">
        <v>9066.5443548387157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16478163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5860600.0000000019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105019172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55133288</v>
      </c>
      <c r="G201" s="61">
        <f>C201+D201+E201+F201</f>
        <v>182491223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25470.278830645162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9058.7231182795731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162328.02123655911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85219.463978494619</v>
      </c>
      <c r="L201" s="62">
        <f>H201+I201+J201+K201</f>
        <v>282076.48716397845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4" activePane="bottomRight" state="frozen"/>
      <selection pane="topRight" activeCell="I1" sqref="I1"/>
      <selection pane="bottomLeft" activeCell="A29" sqref="A29"/>
      <selection pane="bottomRight" activeCell="O47" sqref="O47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212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01" t="s">
        <v>9</v>
      </c>
      <c r="H6" s="101" t="s">
        <v>5</v>
      </c>
      <c r="I6" s="101" t="s">
        <v>6</v>
      </c>
      <c r="J6" s="101" t="s">
        <v>7</v>
      </c>
      <c r="K6" s="101" t="s">
        <v>8</v>
      </c>
      <c r="L6" s="101" t="s">
        <v>9</v>
      </c>
    </row>
    <row r="7" spans="1:13" s="76" customFormat="1">
      <c r="A7" s="73">
        <v>1</v>
      </c>
      <c r="B7" s="74" t="s">
        <v>10</v>
      </c>
      <c r="C7" s="75">
        <v>455118</v>
      </c>
      <c r="D7" s="75">
        <v>117362</v>
      </c>
      <c r="E7" s="75">
        <v>1291854</v>
      </c>
      <c r="F7" s="75">
        <v>345650</v>
      </c>
      <c r="G7" s="75">
        <f>SUM(C7:F7)</f>
        <v>2209984</v>
      </c>
      <c r="H7" s="20">
        <v>703.47540322580642</v>
      </c>
      <c r="I7" s="20">
        <v>181.40631720430108</v>
      </c>
      <c r="J7" s="20">
        <v>1996.8173387096772</v>
      </c>
      <c r="K7" s="20">
        <v>534.27083333333326</v>
      </c>
      <c r="L7" s="20">
        <f>H7+I7+J7+K7</f>
        <v>3415.9698924731183</v>
      </c>
    </row>
    <row r="8" spans="1:13" s="76" customFormat="1">
      <c r="A8" s="77"/>
      <c r="B8" s="78" t="s">
        <v>70</v>
      </c>
      <c r="C8" s="79">
        <v>455118</v>
      </c>
      <c r="D8" s="79">
        <v>117362</v>
      </c>
      <c r="E8" s="79">
        <v>1291854</v>
      </c>
      <c r="F8" s="79">
        <v>345650</v>
      </c>
      <c r="G8" s="79">
        <f t="shared" ref="G8:L8" si="0">G7</f>
        <v>2209984</v>
      </c>
      <c r="H8" s="79">
        <v>703.47540322580642</v>
      </c>
      <c r="I8" s="79"/>
      <c r="J8" s="79">
        <v>1996.8173387096772</v>
      </c>
      <c r="K8" s="79">
        <v>534.27083333333326</v>
      </c>
      <c r="L8" s="79">
        <f t="shared" si="0"/>
        <v>3415.9698924731183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234050</v>
      </c>
      <c r="F9" s="55">
        <v>499564</v>
      </c>
      <c r="G9" s="55">
        <f>SUM(C9:F9)</f>
        <v>733614</v>
      </c>
      <c r="H9" s="26" t="s">
        <v>203</v>
      </c>
      <c r="I9" s="26" t="s">
        <v>203</v>
      </c>
      <c r="J9" s="26">
        <v>361.77083333333326</v>
      </c>
      <c r="K9" s="26">
        <v>772.17553763440856</v>
      </c>
      <c r="L9" s="26">
        <f t="shared" ref="L9:L30" si="1">H9+I9+J9+K9</f>
        <v>1133.9463709677418</v>
      </c>
    </row>
    <row r="10" spans="1:13" s="76" customFormat="1">
      <c r="A10" s="78"/>
      <c r="B10" s="78" t="s">
        <v>71</v>
      </c>
      <c r="C10" s="79"/>
      <c r="D10" s="79"/>
      <c r="E10" s="79">
        <v>12872.75</v>
      </c>
      <c r="F10" s="79">
        <v>249782</v>
      </c>
      <c r="G10" s="79">
        <f>E10+F10</f>
        <v>262654.75</v>
      </c>
      <c r="H10" s="79"/>
      <c r="I10" s="79"/>
      <c r="J10" s="79">
        <v>19.897395833333331</v>
      </c>
      <c r="K10" s="79">
        <v>386.08776881720428</v>
      </c>
      <c r="L10" s="79">
        <f t="shared" si="1"/>
        <v>405.98516465053763</v>
      </c>
    </row>
    <row r="11" spans="1:13" s="76" customFormat="1">
      <c r="A11" s="78"/>
      <c r="B11" s="78" t="s">
        <v>72</v>
      </c>
      <c r="C11" s="79"/>
      <c r="D11" s="79"/>
      <c r="E11" s="79">
        <v>135749</v>
      </c>
      <c r="F11" s="79">
        <v>244786.36</v>
      </c>
      <c r="G11" s="79">
        <f>E11+F11</f>
        <v>380535.36</v>
      </c>
      <c r="H11" s="79"/>
      <c r="I11" s="79"/>
      <c r="J11" s="79">
        <v>209.82708333333332</v>
      </c>
      <c r="K11" s="79">
        <v>378.36601344086017</v>
      </c>
      <c r="L11" s="79">
        <f t="shared" si="1"/>
        <v>588.19309677419346</v>
      </c>
    </row>
    <row r="12" spans="1:13" s="76" customFormat="1">
      <c r="A12" s="78"/>
      <c r="B12" s="78" t="s">
        <v>73</v>
      </c>
      <c r="C12" s="79"/>
      <c r="D12" s="79"/>
      <c r="E12" s="79">
        <v>25745.5</v>
      </c>
      <c r="F12" s="79">
        <v>4995.6400000000003</v>
      </c>
      <c r="G12" s="79">
        <f>E12+F12</f>
        <v>30741.14</v>
      </c>
      <c r="H12" s="79"/>
      <c r="I12" s="79"/>
      <c r="J12" s="79">
        <v>39.794791666666661</v>
      </c>
      <c r="K12" s="79">
        <v>7.7217553763440856</v>
      </c>
      <c r="L12" s="79">
        <f t="shared" si="1"/>
        <v>47.516547043010746</v>
      </c>
    </row>
    <row r="13" spans="1:13" s="76" customFormat="1">
      <c r="A13" s="82"/>
      <c r="B13" s="82" t="s">
        <v>113</v>
      </c>
      <c r="C13" s="79"/>
      <c r="D13" s="79"/>
      <c r="E13" s="79">
        <v>59682.75</v>
      </c>
      <c r="F13" s="79"/>
      <c r="G13" s="79">
        <f>E13+F13</f>
        <v>59682.75</v>
      </c>
      <c r="H13" s="79"/>
      <c r="I13" s="79"/>
      <c r="J13" s="79">
        <v>92.251562499999991</v>
      </c>
      <c r="K13" s="79"/>
      <c r="L13" s="79">
        <f t="shared" si="1"/>
        <v>92.251562499999991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957810</v>
      </c>
      <c r="F14" s="41">
        <v>1007990</v>
      </c>
      <c r="G14" s="41">
        <f>SUM(C14:F14)</f>
        <v>1965800</v>
      </c>
      <c r="H14" s="32" t="s">
        <v>203</v>
      </c>
      <c r="I14" s="32" t="s">
        <v>203</v>
      </c>
      <c r="J14" s="32">
        <v>1480.4858870967741</v>
      </c>
      <c r="K14" s="32">
        <v>1558.0490591397847</v>
      </c>
      <c r="L14" s="32">
        <f t="shared" si="1"/>
        <v>3038.5349462365589</v>
      </c>
    </row>
    <row r="15" spans="1:13" s="76" customFormat="1">
      <c r="A15" s="78"/>
      <c r="B15" s="78" t="s">
        <v>74</v>
      </c>
      <c r="C15" s="79"/>
      <c r="D15" s="79"/>
      <c r="E15" s="79">
        <v>957810</v>
      </c>
      <c r="F15" s="79">
        <v>1007990</v>
      </c>
      <c r="G15" s="79">
        <f>F15+E15</f>
        <v>1965800</v>
      </c>
      <c r="H15" s="79"/>
      <c r="I15" s="79"/>
      <c r="J15" s="79">
        <v>1480.4858870967741</v>
      </c>
      <c r="K15" s="79">
        <v>1558.0490591397847</v>
      </c>
      <c r="L15" s="79">
        <f t="shared" si="1"/>
        <v>3038.5349462365589</v>
      </c>
    </row>
    <row r="16" spans="1:13" s="76" customFormat="1">
      <c r="A16" s="83">
        <v>4</v>
      </c>
      <c r="B16" s="84" t="s">
        <v>13</v>
      </c>
      <c r="C16" s="41">
        <v>36906</v>
      </c>
      <c r="D16" s="41">
        <v>0</v>
      </c>
      <c r="E16" s="41">
        <v>987025</v>
      </c>
      <c r="F16" s="41">
        <v>443595</v>
      </c>
      <c r="G16" s="41">
        <f>SUM(C16:F16)</f>
        <v>1467526</v>
      </c>
      <c r="H16" s="32">
        <v>57.045564516129026</v>
      </c>
      <c r="I16" s="32" t="s">
        <v>203</v>
      </c>
      <c r="J16" s="32">
        <v>1525.6434811827955</v>
      </c>
      <c r="K16" s="32">
        <v>685.66431451612902</v>
      </c>
      <c r="L16" s="32">
        <f t="shared" si="1"/>
        <v>2268.3533602150537</v>
      </c>
    </row>
    <row r="17" spans="1:12" s="76" customFormat="1">
      <c r="A17" s="78"/>
      <c r="B17" s="78" t="s">
        <v>80</v>
      </c>
      <c r="C17" s="79">
        <v>36906</v>
      </c>
      <c r="D17" s="79"/>
      <c r="E17" s="79">
        <v>81923.074999999997</v>
      </c>
      <c r="F17" s="79">
        <v>73193.175000000003</v>
      </c>
      <c r="G17" s="79">
        <f>SUM(C17:F17)</f>
        <v>192022.25</v>
      </c>
      <c r="H17" s="79">
        <v>57.045564516129026</v>
      </c>
      <c r="I17" s="79"/>
      <c r="J17" s="79">
        <v>126.62840893817203</v>
      </c>
      <c r="K17" s="79">
        <v>113.13461189516129</v>
      </c>
      <c r="L17" s="79">
        <f t="shared" si="1"/>
        <v>296.80858534946236</v>
      </c>
    </row>
    <row r="18" spans="1:12" s="76" customFormat="1">
      <c r="A18" s="78"/>
      <c r="B18" s="78" t="s">
        <v>81</v>
      </c>
      <c r="C18" s="79"/>
      <c r="D18" s="79"/>
      <c r="E18" s="79">
        <v>905101.92500000005</v>
      </c>
      <c r="F18" s="79">
        <v>370401.82500000001</v>
      </c>
      <c r="G18" s="79">
        <f t="shared" ref="G18:G30" si="2">SUM(C18:F18)</f>
        <v>1275503.75</v>
      </c>
      <c r="H18" s="79"/>
      <c r="I18" s="79"/>
      <c r="J18" s="79">
        <v>1399.0150722446238</v>
      </c>
      <c r="K18" s="79">
        <v>572.52970262096778</v>
      </c>
      <c r="L18" s="79">
        <f t="shared" si="1"/>
        <v>1971.5447748655915</v>
      </c>
    </row>
    <row r="19" spans="1:12" s="76" customFormat="1">
      <c r="A19" s="83">
        <v>5</v>
      </c>
      <c r="B19" s="84" t="s">
        <v>14</v>
      </c>
      <c r="C19" s="41">
        <v>281916</v>
      </c>
      <c r="D19" s="41">
        <v>118729</v>
      </c>
      <c r="E19" s="41">
        <v>3886876</v>
      </c>
      <c r="F19" s="41">
        <v>1593915</v>
      </c>
      <c r="G19" s="41">
        <f t="shared" si="2"/>
        <v>5881436</v>
      </c>
      <c r="H19" s="32">
        <v>435.75725806451612</v>
      </c>
      <c r="I19" s="32">
        <v>183.51928763440861</v>
      </c>
      <c r="J19" s="32">
        <v>6007.940053763441</v>
      </c>
      <c r="K19" s="32">
        <v>2463.7127016129029</v>
      </c>
      <c r="L19" s="32">
        <f t="shared" si="1"/>
        <v>9090.9293010752681</v>
      </c>
    </row>
    <row r="20" spans="1:12" s="76" customFormat="1">
      <c r="A20" s="78"/>
      <c r="B20" s="78" t="s">
        <v>78</v>
      </c>
      <c r="C20" s="79">
        <v>281916</v>
      </c>
      <c r="D20" s="79">
        <v>118729</v>
      </c>
      <c r="E20" s="79">
        <v>1243800</v>
      </c>
      <c r="F20" s="79">
        <v>95635</v>
      </c>
      <c r="G20" s="79">
        <f t="shared" si="2"/>
        <v>1740080</v>
      </c>
      <c r="H20" s="79">
        <v>435.75725806451612</v>
      </c>
      <c r="I20" s="79">
        <v>183.51928763440861</v>
      </c>
      <c r="J20" s="79">
        <v>1922.5403225806449</v>
      </c>
      <c r="K20" s="79">
        <v>147.82291666666666</v>
      </c>
      <c r="L20" s="79">
        <f t="shared" si="1"/>
        <v>2689.639784946236</v>
      </c>
    </row>
    <row r="21" spans="1:12" s="76" customFormat="1">
      <c r="A21" s="78"/>
      <c r="B21" s="78" t="s">
        <v>79</v>
      </c>
      <c r="C21" s="79"/>
      <c r="D21" s="79"/>
      <c r="E21" s="79">
        <v>1127194</v>
      </c>
      <c r="F21" s="79">
        <v>828836</v>
      </c>
      <c r="G21" s="79">
        <f t="shared" si="2"/>
        <v>1956030</v>
      </c>
      <c r="H21" s="79"/>
      <c r="I21" s="79"/>
      <c r="J21" s="79">
        <v>1742.3025537634408</v>
      </c>
      <c r="K21" s="79">
        <v>1281.1309139784944</v>
      </c>
      <c r="L21" s="79">
        <f t="shared" si="1"/>
        <v>3023.4334677419351</v>
      </c>
    </row>
    <row r="22" spans="1:12" s="76" customFormat="1">
      <c r="A22" s="78"/>
      <c r="B22" s="78" t="s">
        <v>75</v>
      </c>
      <c r="C22" s="79"/>
      <c r="D22" s="79"/>
      <c r="E22" s="79">
        <v>1282669</v>
      </c>
      <c r="F22" s="79">
        <v>430357</v>
      </c>
      <c r="G22" s="79">
        <f t="shared" si="2"/>
        <v>1713026</v>
      </c>
      <c r="H22" s="79"/>
      <c r="I22" s="79"/>
      <c r="J22" s="79">
        <v>1982.6200940860215</v>
      </c>
      <c r="K22" s="79">
        <v>665.20235215053754</v>
      </c>
      <c r="L22" s="79">
        <f t="shared" si="1"/>
        <v>2647.8224462365588</v>
      </c>
    </row>
    <row r="23" spans="1:12" s="76" customFormat="1">
      <c r="A23" s="78"/>
      <c r="B23" s="78" t="s">
        <v>76</v>
      </c>
      <c r="C23" s="79"/>
      <c r="D23" s="79"/>
      <c r="E23" s="79">
        <v>233213</v>
      </c>
      <c r="F23" s="79">
        <v>239087</v>
      </c>
      <c r="G23" s="79">
        <f t="shared" si="2"/>
        <v>472300</v>
      </c>
      <c r="H23" s="79"/>
      <c r="I23" s="79"/>
      <c r="J23" s="79">
        <v>360.47708333333327</v>
      </c>
      <c r="K23" s="79">
        <v>369.55651881720428</v>
      </c>
      <c r="L23" s="79">
        <f t="shared" si="1"/>
        <v>730.03360215053749</v>
      </c>
    </row>
    <row r="24" spans="1:12" s="76" customFormat="1" ht="15.75" customHeight="1">
      <c r="A24" s="83">
        <v>6</v>
      </c>
      <c r="B24" s="84" t="s">
        <v>15</v>
      </c>
      <c r="C24" s="41">
        <v>84600</v>
      </c>
      <c r="D24" s="41">
        <v>0</v>
      </c>
      <c r="E24" s="41">
        <v>944305</v>
      </c>
      <c r="F24" s="41">
        <v>865611</v>
      </c>
      <c r="G24" s="41">
        <f t="shared" si="2"/>
        <v>1894516</v>
      </c>
      <c r="H24" s="32">
        <v>130.76612903225805</v>
      </c>
      <c r="I24" s="32" t="s">
        <v>203</v>
      </c>
      <c r="J24" s="32">
        <v>1459.6112231182794</v>
      </c>
      <c r="K24" s="32">
        <v>1337.9739919354836</v>
      </c>
      <c r="L24" s="32">
        <f t="shared" si="1"/>
        <v>2928.3513440860211</v>
      </c>
    </row>
    <row r="25" spans="1:12" s="76" customFormat="1">
      <c r="A25" s="78"/>
      <c r="B25" s="78" t="s">
        <v>83</v>
      </c>
      <c r="C25" s="79">
        <v>84600</v>
      </c>
      <c r="D25" s="79"/>
      <c r="E25" s="79">
        <v>44382.334999999999</v>
      </c>
      <c r="F25" s="79">
        <v>60592.770000000004</v>
      </c>
      <c r="G25" s="79">
        <f t="shared" si="2"/>
        <v>189575.10499999998</v>
      </c>
      <c r="H25" s="79">
        <v>130.76612903225805</v>
      </c>
      <c r="I25" s="79"/>
      <c r="J25" s="79">
        <v>68.601727486559142</v>
      </c>
      <c r="K25" s="79">
        <v>93.658179435483873</v>
      </c>
      <c r="L25" s="79">
        <f t="shared" si="1"/>
        <v>293.02603595430105</v>
      </c>
    </row>
    <row r="26" spans="1:12" s="76" customFormat="1">
      <c r="A26" s="78"/>
      <c r="B26" s="78" t="s">
        <v>82</v>
      </c>
      <c r="C26" s="79"/>
      <c r="D26" s="79"/>
      <c r="E26" s="79">
        <v>318230.78500000003</v>
      </c>
      <c r="F26" s="79">
        <v>231983.74800000002</v>
      </c>
      <c r="G26" s="79">
        <f t="shared" si="2"/>
        <v>550214.53300000005</v>
      </c>
      <c r="H26" s="79"/>
      <c r="I26" s="79"/>
      <c r="J26" s="79">
        <v>491.88898219086019</v>
      </c>
      <c r="K26" s="79">
        <v>358.57702983870968</v>
      </c>
      <c r="L26" s="79">
        <f t="shared" si="1"/>
        <v>850.46601202956981</v>
      </c>
    </row>
    <row r="27" spans="1:12" s="76" customFormat="1">
      <c r="A27" s="78"/>
      <c r="B27" s="78" t="s">
        <v>84</v>
      </c>
      <c r="C27" s="79"/>
      <c r="D27" s="79"/>
      <c r="E27" s="79">
        <v>52881.08</v>
      </c>
      <c r="F27" s="79">
        <v>29430.774000000001</v>
      </c>
      <c r="G27" s="79">
        <f t="shared" si="2"/>
        <v>82311.854000000007</v>
      </c>
      <c r="H27" s="79"/>
      <c r="I27" s="79"/>
      <c r="J27" s="79">
        <v>81.738228494623655</v>
      </c>
      <c r="K27" s="79">
        <v>45.491115725806452</v>
      </c>
      <c r="L27" s="79">
        <f t="shared" si="1"/>
        <v>127.22934422043011</v>
      </c>
    </row>
    <row r="28" spans="1:12" s="76" customFormat="1">
      <c r="A28" s="78"/>
      <c r="B28" s="78" t="s">
        <v>85</v>
      </c>
      <c r="C28" s="79"/>
      <c r="D28" s="79"/>
      <c r="E28" s="79">
        <v>16053.185000000001</v>
      </c>
      <c r="F28" s="79">
        <v>20774.664000000001</v>
      </c>
      <c r="G28" s="79">
        <f t="shared" si="2"/>
        <v>36827.849000000002</v>
      </c>
      <c r="H28" s="79"/>
      <c r="I28" s="79"/>
      <c r="J28" s="79">
        <v>24.81339079301075</v>
      </c>
      <c r="K28" s="79">
        <v>32.111375806451612</v>
      </c>
      <c r="L28" s="79">
        <f t="shared" si="1"/>
        <v>56.924766599462359</v>
      </c>
    </row>
    <row r="29" spans="1:12" s="76" customFormat="1">
      <c r="A29" s="78"/>
      <c r="B29" s="78" t="s">
        <v>86</v>
      </c>
      <c r="C29" s="79"/>
      <c r="D29" s="79"/>
      <c r="E29" s="79">
        <v>512757.61500000005</v>
      </c>
      <c r="F29" s="79">
        <v>522829.04399999999</v>
      </c>
      <c r="G29" s="79">
        <f t="shared" si="2"/>
        <v>1035586.659</v>
      </c>
      <c r="H29" s="79"/>
      <c r="I29" s="79"/>
      <c r="J29" s="79">
        <v>792.56889415322576</v>
      </c>
      <c r="K29" s="79">
        <v>808.13629112903209</v>
      </c>
      <c r="L29" s="79">
        <f t="shared" si="1"/>
        <v>1600.7051852822578</v>
      </c>
    </row>
    <row r="30" spans="1:12" s="76" customFormat="1">
      <c r="A30" s="83">
        <v>8</v>
      </c>
      <c r="B30" s="84" t="s">
        <v>16</v>
      </c>
      <c r="C30" s="41">
        <v>606350</v>
      </c>
      <c r="D30" s="41">
        <v>0</v>
      </c>
      <c r="E30" s="41">
        <v>1615522</v>
      </c>
      <c r="F30" s="41">
        <v>1345283</v>
      </c>
      <c r="G30" s="41">
        <f t="shared" si="2"/>
        <v>3567155</v>
      </c>
      <c r="H30" s="32">
        <v>937.23454301075265</v>
      </c>
      <c r="I30" s="32" t="s">
        <v>203</v>
      </c>
      <c r="J30" s="32">
        <v>2497.1106182795697</v>
      </c>
      <c r="K30" s="32">
        <v>2079.4024865591396</v>
      </c>
      <c r="L30" s="32">
        <f t="shared" si="1"/>
        <v>5513.7476478494618</v>
      </c>
    </row>
    <row r="31" spans="1:12" s="76" customFormat="1">
      <c r="A31" s="78"/>
      <c r="B31" s="78" t="s">
        <v>87</v>
      </c>
      <c r="C31" s="79">
        <v>606350</v>
      </c>
      <c r="D31" s="79">
        <v>0</v>
      </c>
      <c r="E31" s="79">
        <v>1615522</v>
      </c>
      <c r="F31" s="79">
        <v>1345283</v>
      </c>
      <c r="G31" s="79">
        <f t="shared" ref="G31:L31" si="3">G30</f>
        <v>3567155</v>
      </c>
      <c r="H31" s="79">
        <v>937.23454301075265</v>
      </c>
      <c r="I31" s="79"/>
      <c r="J31" s="79">
        <v>2497.1106182795697</v>
      </c>
      <c r="K31" s="79">
        <v>2079.4024865591396</v>
      </c>
      <c r="L31" s="79">
        <f t="shared" si="3"/>
        <v>5513.7476478494618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1638223</v>
      </c>
      <c r="F32" s="41">
        <v>588973</v>
      </c>
      <c r="G32" s="41">
        <f>SUM(C32:F32)</f>
        <v>2227196</v>
      </c>
      <c r="H32" s="32" t="s">
        <v>203</v>
      </c>
      <c r="I32" s="32" t="s">
        <v>203</v>
      </c>
      <c r="J32" s="32">
        <v>2532.1995295698921</v>
      </c>
      <c r="K32" s="32">
        <v>910.3749327956989</v>
      </c>
      <c r="L32" s="32">
        <f>H32+I32+J32+K32</f>
        <v>3442.574462365591</v>
      </c>
    </row>
    <row r="33" spans="1:12" s="76" customFormat="1">
      <c r="A33" s="78"/>
      <c r="B33" s="78" t="s">
        <v>88</v>
      </c>
      <c r="C33" s="79"/>
      <c r="D33" s="79"/>
      <c r="E33" s="79">
        <v>1638223</v>
      </c>
      <c r="F33" s="79">
        <v>588973</v>
      </c>
      <c r="G33" s="79">
        <f>G32</f>
        <v>2227196</v>
      </c>
      <c r="H33" s="79"/>
      <c r="I33" s="79"/>
      <c r="J33" s="79">
        <v>2532.1995295698921</v>
      </c>
      <c r="K33" s="79">
        <v>910.3749327956989</v>
      </c>
      <c r="L33" s="79">
        <f>K33+J33</f>
        <v>3442.574462365591</v>
      </c>
    </row>
    <row r="34" spans="1:12" s="76" customFormat="1">
      <c r="A34" s="83">
        <v>10</v>
      </c>
      <c r="B34" s="84" t="s">
        <v>18</v>
      </c>
      <c r="C34" s="41">
        <v>1247425</v>
      </c>
      <c r="D34" s="41">
        <v>0</v>
      </c>
      <c r="E34" s="41">
        <v>1552926</v>
      </c>
      <c r="F34" s="41">
        <v>1065191</v>
      </c>
      <c r="G34" s="41">
        <f t="shared" ref="G34:G39" si="4">SUM(C34:F34)</f>
        <v>3865542</v>
      </c>
      <c r="H34" s="32">
        <v>1928.1434811827955</v>
      </c>
      <c r="I34" s="32" t="s">
        <v>203</v>
      </c>
      <c r="J34" s="32">
        <v>2400.3560483870965</v>
      </c>
      <c r="K34" s="32">
        <v>1646.4645833333332</v>
      </c>
      <c r="L34" s="32">
        <f t="shared" ref="L34:L74" si="5">H34+I34+J34+K34</f>
        <v>5974.9641129032252</v>
      </c>
    </row>
    <row r="35" spans="1:12" s="76" customFormat="1">
      <c r="A35" s="78"/>
      <c r="B35" s="78" t="s">
        <v>93</v>
      </c>
      <c r="C35" s="79">
        <v>1247425</v>
      </c>
      <c r="D35" s="79"/>
      <c r="E35" s="79">
        <v>1552926</v>
      </c>
      <c r="F35" s="79">
        <v>1065191</v>
      </c>
      <c r="G35" s="79">
        <f t="shared" si="4"/>
        <v>3865542</v>
      </c>
      <c r="H35" s="79"/>
      <c r="I35" s="79"/>
      <c r="J35" s="79">
        <v>2400.3560483870965</v>
      </c>
      <c r="K35" s="79">
        <v>1646.4645833333332</v>
      </c>
      <c r="L35" s="79">
        <f t="shared" si="5"/>
        <v>4046.8206317204294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si="4"/>
        <v>0</v>
      </c>
      <c r="H36" s="79"/>
      <c r="I36" s="79"/>
      <c r="J36" s="85" t="s">
        <v>203</v>
      </c>
      <c r="K36" s="79" t="s">
        <v>203</v>
      </c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4"/>
        <v>0</v>
      </c>
      <c r="H37" s="79"/>
      <c r="I37" s="79"/>
      <c r="J37" s="79" t="s">
        <v>203</v>
      </c>
      <c r="K37" s="79" t="s">
        <v>203</v>
      </c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4"/>
        <v>0</v>
      </c>
      <c r="H38" s="79"/>
      <c r="I38" s="79"/>
      <c r="J38" s="79" t="s">
        <v>203</v>
      </c>
      <c r="K38" s="79" t="s">
        <v>203</v>
      </c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4"/>
        <v>0</v>
      </c>
      <c r="H39" s="79"/>
      <c r="I39" s="79"/>
      <c r="J39" s="79" t="s">
        <v>203</v>
      </c>
      <c r="K39" s="79" t="s">
        <v>203</v>
      </c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8477</v>
      </c>
      <c r="D41" s="41">
        <v>22900</v>
      </c>
      <c r="E41" s="41">
        <v>829807</v>
      </c>
      <c r="F41" s="41">
        <v>1272139</v>
      </c>
      <c r="G41" s="41">
        <f>SUM(C41:F41)</f>
        <v>2133323</v>
      </c>
      <c r="H41" s="32">
        <v>13.102889784946237</v>
      </c>
      <c r="I41" s="32">
        <v>35.396505376344088</v>
      </c>
      <c r="J41" s="32">
        <v>1282.6317876344085</v>
      </c>
      <c r="K41" s="32">
        <v>1966.343884408602</v>
      </c>
      <c r="L41" s="32">
        <f t="shared" si="5"/>
        <v>3297.475067204301</v>
      </c>
    </row>
    <row r="42" spans="1:12" s="76" customFormat="1">
      <c r="A42" s="78"/>
      <c r="B42" s="78" t="s">
        <v>94</v>
      </c>
      <c r="C42" s="79">
        <v>8477</v>
      </c>
      <c r="D42" s="79">
        <v>22900</v>
      </c>
      <c r="E42" s="79">
        <v>829807</v>
      </c>
      <c r="F42" s="79">
        <v>1272139</v>
      </c>
      <c r="G42" s="79">
        <f>C42+D42+E42+F42</f>
        <v>2133323</v>
      </c>
      <c r="H42" s="79"/>
      <c r="I42" s="79">
        <v>35.396505376344088</v>
      </c>
      <c r="J42" s="79">
        <v>1282.6317876344085</v>
      </c>
      <c r="K42" s="79">
        <v>1966.343884408602</v>
      </c>
      <c r="L42" s="79">
        <f t="shared" si="5"/>
        <v>3284.3721774193546</v>
      </c>
    </row>
    <row r="43" spans="1:12" s="76" customFormat="1">
      <c r="A43" s="83">
        <v>12</v>
      </c>
      <c r="B43" s="84" t="s">
        <v>20</v>
      </c>
      <c r="C43" s="41">
        <v>5366320</v>
      </c>
      <c r="D43" s="41">
        <v>987534</v>
      </c>
      <c r="E43" s="41">
        <v>17986879</v>
      </c>
      <c r="F43" s="41">
        <v>3211395</v>
      </c>
      <c r="G43" s="41">
        <f t="shared" ref="G43:G48" si="6">SUM(C43:F43)</f>
        <v>27552128</v>
      </c>
      <c r="H43" s="42">
        <v>8294.7150537634407</v>
      </c>
      <c r="I43" s="42">
        <v>1526.4302419354838</v>
      </c>
      <c r="J43" s="32">
        <v>27802.299529569893</v>
      </c>
      <c r="K43" s="32">
        <v>4963.8497983870966</v>
      </c>
      <c r="L43" s="32">
        <f t="shared" si="5"/>
        <v>42587.294623655915</v>
      </c>
    </row>
    <row r="44" spans="1:12" s="86" customFormat="1" ht="16.5" customHeight="1">
      <c r="A44" s="82"/>
      <c r="B44" s="82" t="s">
        <v>95</v>
      </c>
      <c r="C44" s="79">
        <v>5366320</v>
      </c>
      <c r="D44" s="79">
        <v>987534</v>
      </c>
      <c r="E44" s="79">
        <v>17968858</v>
      </c>
      <c r="F44" s="79">
        <v>3204336</v>
      </c>
      <c r="G44" s="79">
        <f>G43-G45</f>
        <v>27527048</v>
      </c>
      <c r="H44" s="79">
        <v>8294.7150537634407</v>
      </c>
      <c r="I44" s="79">
        <v>1526.4302419354838</v>
      </c>
      <c r="J44" s="79">
        <v>27774.444489247311</v>
      </c>
      <c r="K44" s="79">
        <v>4952.938709677419</v>
      </c>
      <c r="L44" s="79">
        <f t="shared" si="5"/>
        <v>42548.52849462365</v>
      </c>
    </row>
    <row r="45" spans="1:12" s="76" customFormat="1">
      <c r="A45" s="82"/>
      <c r="B45" s="82" t="s">
        <v>97</v>
      </c>
      <c r="C45" s="79"/>
      <c r="D45" s="79"/>
      <c r="E45" s="79">
        <v>18021</v>
      </c>
      <c r="F45" s="79">
        <v>7059</v>
      </c>
      <c r="G45" s="79">
        <f t="shared" si="6"/>
        <v>25080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90605</v>
      </c>
      <c r="G46" s="87">
        <f t="shared" si="6"/>
        <v>90605</v>
      </c>
      <c r="H46" s="88" t="s">
        <v>203</v>
      </c>
      <c r="I46" s="88" t="s">
        <v>203</v>
      </c>
      <c r="J46" s="88" t="s">
        <v>203</v>
      </c>
      <c r="K46" s="88">
        <v>140.0480510752688</v>
      </c>
      <c r="L46" s="88">
        <f>H46+I46+J46+K46</f>
        <v>140.0480510752688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90605</v>
      </c>
      <c r="G47" s="79">
        <f>G46</f>
        <v>90605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776420</v>
      </c>
      <c r="F48" s="41">
        <v>510831</v>
      </c>
      <c r="G48" s="41">
        <f t="shared" si="6"/>
        <v>1287251</v>
      </c>
      <c r="H48" s="42" t="s">
        <v>203</v>
      </c>
      <c r="I48" s="42" t="s">
        <v>203</v>
      </c>
      <c r="J48" s="32">
        <v>1200.1115591397847</v>
      </c>
      <c r="K48" s="32">
        <v>789.59092741935478</v>
      </c>
      <c r="L48" s="32">
        <f>H48+I48+J48+K48</f>
        <v>1989.7024865591395</v>
      </c>
    </row>
    <row r="49" spans="1:12" s="76" customFormat="1">
      <c r="A49" s="82"/>
      <c r="B49" s="82" t="s">
        <v>98</v>
      </c>
      <c r="C49" s="79"/>
      <c r="D49" s="79"/>
      <c r="E49" s="79">
        <v>776420</v>
      </c>
      <c r="F49" s="79">
        <v>510831</v>
      </c>
      <c r="G49" s="79">
        <f t="shared" ref="G49" si="7">G48</f>
        <v>1287251</v>
      </c>
      <c r="H49" s="79"/>
      <c r="I49" s="79"/>
      <c r="J49" s="79">
        <v>1200.1115591397847</v>
      </c>
      <c r="K49" s="79">
        <v>789.59092741935478</v>
      </c>
      <c r="L49" s="79">
        <f t="shared" si="5"/>
        <v>1989.7024865591395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2013536</v>
      </c>
      <c r="F50" s="41">
        <v>450054</v>
      </c>
      <c r="G50" s="41">
        <f t="shared" ref="G50:G57" si="8">SUM(C50:F50)</f>
        <v>2463590</v>
      </c>
      <c r="H50" s="32" t="s">
        <v>203</v>
      </c>
      <c r="I50" s="32" t="s">
        <v>203</v>
      </c>
      <c r="J50" s="32">
        <v>3112.3204301075266</v>
      </c>
      <c r="K50" s="32">
        <v>695.64798387096766</v>
      </c>
      <c r="L50" s="32">
        <f>H50+I50+J50+K50</f>
        <v>3807.968413978494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805413</v>
      </c>
      <c r="F51" s="79">
        <v>13502</v>
      </c>
      <c r="G51" s="79">
        <f t="shared" si="8"/>
        <v>818915</v>
      </c>
      <c r="H51" s="79"/>
      <c r="I51" s="79"/>
      <c r="J51" s="79">
        <v>1244.9260080645161</v>
      </c>
      <c r="K51" s="79">
        <v>20.870026881720428</v>
      </c>
      <c r="L51" s="79">
        <f t="shared" si="5"/>
        <v>1265.7960349462364</v>
      </c>
    </row>
    <row r="52" spans="1:12" s="76" customFormat="1">
      <c r="A52" s="82"/>
      <c r="B52" s="82" t="s">
        <v>99</v>
      </c>
      <c r="C52" s="79"/>
      <c r="D52" s="79"/>
      <c r="E52" s="79">
        <v>201354</v>
      </c>
      <c r="F52" s="79">
        <v>315037</v>
      </c>
      <c r="G52" s="79">
        <f t="shared" si="8"/>
        <v>516391</v>
      </c>
      <c r="H52" s="79"/>
      <c r="I52" s="79"/>
      <c r="J52" s="79">
        <v>311</v>
      </c>
      <c r="K52" s="79">
        <v>486.77795698924729</v>
      </c>
      <c r="L52" s="79">
        <f t="shared" si="5"/>
        <v>797.77795698924729</v>
      </c>
    </row>
    <row r="53" spans="1:12" s="76" customFormat="1">
      <c r="A53" s="82"/>
      <c r="B53" s="82" t="s">
        <v>103</v>
      </c>
      <c r="C53" s="79"/>
      <c r="D53" s="79"/>
      <c r="E53" s="79">
        <v>161083</v>
      </c>
      <c r="F53" s="79">
        <v>121515</v>
      </c>
      <c r="G53" s="79">
        <f t="shared" si="8"/>
        <v>282598</v>
      </c>
      <c r="H53" s="79"/>
      <c r="I53" s="79"/>
      <c r="J53" s="79">
        <v>249</v>
      </c>
      <c r="K53" s="79">
        <v>188</v>
      </c>
      <c r="L53" s="79">
        <f t="shared" si="5"/>
        <v>437</v>
      </c>
    </row>
    <row r="54" spans="1:12" s="76" customFormat="1">
      <c r="A54" s="82"/>
      <c r="B54" s="82" t="s">
        <v>100</v>
      </c>
      <c r="C54" s="79"/>
      <c r="D54" s="79"/>
      <c r="E54" s="79">
        <v>604061</v>
      </c>
      <c r="F54" s="79">
        <v>0</v>
      </c>
      <c r="G54" s="79">
        <f t="shared" si="8"/>
        <v>604061</v>
      </c>
      <c r="H54" s="79"/>
      <c r="I54" s="79"/>
      <c r="J54" s="79">
        <v>934</v>
      </c>
      <c r="K54" s="79">
        <v>0</v>
      </c>
      <c r="L54" s="79">
        <f t="shared" si="5"/>
        <v>934</v>
      </c>
    </row>
    <row r="55" spans="1:12" s="76" customFormat="1">
      <c r="A55" s="82"/>
      <c r="B55" s="82" t="s">
        <v>104</v>
      </c>
      <c r="C55" s="79"/>
      <c r="D55" s="79"/>
      <c r="E55" s="79">
        <v>100677</v>
      </c>
      <c r="F55" s="79">
        <v>0</v>
      </c>
      <c r="G55" s="79">
        <f t="shared" si="8"/>
        <v>100677</v>
      </c>
      <c r="H55" s="79"/>
      <c r="I55" s="79"/>
      <c r="J55" s="79">
        <v>156</v>
      </c>
      <c r="K55" s="79">
        <v>0</v>
      </c>
      <c r="L55" s="79">
        <f t="shared" si="5"/>
        <v>156</v>
      </c>
    </row>
    <row r="56" spans="1:12" s="76" customFormat="1">
      <c r="A56" s="82"/>
      <c r="B56" s="82" t="s">
        <v>101</v>
      </c>
      <c r="C56" s="79"/>
      <c r="D56" s="79"/>
      <c r="E56" s="79">
        <v>140948</v>
      </c>
      <c r="F56" s="79">
        <v>0</v>
      </c>
      <c r="G56" s="79">
        <f t="shared" si="8"/>
        <v>140948</v>
      </c>
      <c r="H56" s="79"/>
      <c r="I56" s="79"/>
      <c r="J56" s="79">
        <v>218</v>
      </c>
      <c r="K56" s="79">
        <v>0</v>
      </c>
      <c r="L56" s="79">
        <f t="shared" si="5"/>
        <v>218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138163</v>
      </c>
      <c r="F57" s="55">
        <v>320377</v>
      </c>
      <c r="G57" s="55">
        <f t="shared" si="8"/>
        <v>458540</v>
      </c>
      <c r="H57" s="26" t="s">
        <v>203</v>
      </c>
      <c r="I57" s="26" t="s">
        <v>203</v>
      </c>
      <c r="J57" s="26">
        <v>213.55840053763438</v>
      </c>
      <c r="K57" s="26">
        <v>495.2063844086021</v>
      </c>
      <c r="L57" s="44">
        <f>H57+I57+J57+K57</f>
        <v>708.76478494623643</v>
      </c>
    </row>
    <row r="58" spans="1:12" s="76" customFormat="1">
      <c r="A58" s="82"/>
      <c r="B58" s="82" t="s">
        <v>105</v>
      </c>
      <c r="C58" s="79"/>
      <c r="D58" s="79"/>
      <c r="E58" s="79">
        <v>138163</v>
      </c>
      <c r="F58" s="79">
        <v>320377</v>
      </c>
      <c r="G58" s="79">
        <f>G57</f>
        <v>458540</v>
      </c>
      <c r="H58" s="79"/>
      <c r="I58" s="79"/>
      <c r="J58" s="79">
        <v>213.55840053763438</v>
      </c>
      <c r="K58" s="79">
        <v>495.2063844086021</v>
      </c>
      <c r="L58" s="79">
        <f t="shared" si="5"/>
        <v>708.76478494623643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737306</v>
      </c>
      <c r="F59" s="41">
        <v>334766</v>
      </c>
      <c r="G59" s="41">
        <f>SUM(C59:F59)</f>
        <v>1072072</v>
      </c>
      <c r="H59" s="32" t="s">
        <v>203</v>
      </c>
      <c r="I59" s="32" t="s">
        <v>203</v>
      </c>
      <c r="J59" s="32">
        <v>1139.6530913978493</v>
      </c>
      <c r="K59" s="32">
        <v>517.44744623655913</v>
      </c>
      <c r="L59" s="32">
        <f>H59+I59+J59+K59</f>
        <v>1657.1005376344083</v>
      </c>
    </row>
    <row r="60" spans="1:12" s="76" customFormat="1">
      <c r="A60" s="82"/>
      <c r="B60" s="78" t="s">
        <v>106</v>
      </c>
      <c r="C60" s="79"/>
      <c r="D60" s="79"/>
      <c r="E60" s="79">
        <v>737306</v>
      </c>
      <c r="F60" s="79">
        <v>334766</v>
      </c>
      <c r="G60" s="79">
        <f>G59</f>
        <v>1072072</v>
      </c>
      <c r="H60" s="79"/>
      <c r="I60" s="79"/>
      <c r="J60" s="79">
        <v>1139.6530913978493</v>
      </c>
      <c r="K60" s="79">
        <v>517.44744623655913</v>
      </c>
      <c r="L60" s="79">
        <f t="shared" si="5"/>
        <v>1657.1005376344083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613329</v>
      </c>
      <c r="F61" s="41">
        <v>538204</v>
      </c>
      <c r="G61" s="41">
        <f>SUM(C61:F61)</f>
        <v>1151533</v>
      </c>
      <c r="H61" s="32" t="s">
        <v>203</v>
      </c>
      <c r="I61" s="32" t="s">
        <v>203</v>
      </c>
      <c r="J61" s="32">
        <v>948.02197580645156</v>
      </c>
      <c r="K61" s="32">
        <v>831.90134408602137</v>
      </c>
      <c r="L61" s="32">
        <f>H61+I61+J61+K61</f>
        <v>1779.923319892473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613329</v>
      </c>
      <c r="F62" s="79">
        <v>538204</v>
      </c>
      <c r="G62" s="79">
        <f>G61</f>
        <v>1151533</v>
      </c>
      <c r="H62" s="79"/>
      <c r="I62" s="79"/>
      <c r="J62" s="79">
        <v>948.02197580645156</v>
      </c>
      <c r="K62" s="79">
        <v>831.90134408602137</v>
      </c>
      <c r="L62" s="79">
        <f t="shared" si="5"/>
        <v>1779.923319892473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2270268</v>
      </c>
      <c r="F63" s="41">
        <v>2294290</v>
      </c>
      <c r="G63" s="41">
        <f>SUM(C63:F63)</f>
        <v>4564558</v>
      </c>
      <c r="H63" s="32" t="s">
        <v>203</v>
      </c>
      <c r="I63" s="32" t="s">
        <v>203</v>
      </c>
      <c r="J63" s="32">
        <v>3509.1508064516129</v>
      </c>
      <c r="K63" s="32">
        <v>3546.2815860215051</v>
      </c>
      <c r="L63" s="32">
        <f>H63+I63+J63+K63</f>
        <v>7055.4323924731179</v>
      </c>
    </row>
    <row r="64" spans="1:12" s="76" customFormat="1">
      <c r="A64" s="89"/>
      <c r="B64" s="89" t="s">
        <v>108</v>
      </c>
      <c r="C64" s="79"/>
      <c r="D64" s="79"/>
      <c r="E64" s="79">
        <v>437707</v>
      </c>
      <c r="F64" s="79">
        <v>442339</v>
      </c>
      <c r="G64" s="85">
        <f>SUM(C64:F64)</f>
        <v>880046</v>
      </c>
      <c r="H64" s="85"/>
      <c r="I64" s="85"/>
      <c r="J64" s="85">
        <v>676.5632392473118</v>
      </c>
      <c r="K64" s="85">
        <v>683.72291666666661</v>
      </c>
      <c r="L64" s="85">
        <f t="shared" si="5"/>
        <v>1360.2861559139783</v>
      </c>
    </row>
    <row r="65" spans="1:13" s="76" customFormat="1">
      <c r="A65" s="89"/>
      <c r="B65" s="89" t="s">
        <v>109</v>
      </c>
      <c r="C65" s="79"/>
      <c r="D65" s="79"/>
      <c r="E65" s="79">
        <v>955783</v>
      </c>
      <c r="F65" s="79">
        <v>965896</v>
      </c>
      <c r="G65" s="85">
        <f>SUM(C65:F65)</f>
        <v>1921679</v>
      </c>
      <c r="H65" s="85"/>
      <c r="I65" s="85"/>
      <c r="J65" s="85">
        <v>1477.352755376344</v>
      </c>
      <c r="K65" s="85">
        <v>1492.9844086021503</v>
      </c>
      <c r="L65" s="85">
        <f t="shared" si="5"/>
        <v>2970.3371639784946</v>
      </c>
    </row>
    <row r="66" spans="1:13" s="90" customFormat="1">
      <c r="A66" s="89"/>
      <c r="B66" s="89" t="s">
        <v>110</v>
      </c>
      <c r="C66" s="79"/>
      <c r="D66" s="79"/>
      <c r="E66" s="79">
        <v>876778</v>
      </c>
      <c r="F66" s="79">
        <v>886055</v>
      </c>
      <c r="G66" s="85">
        <f>SUM(C66:F66)</f>
        <v>1762833</v>
      </c>
      <c r="H66" s="85"/>
      <c r="I66" s="85"/>
      <c r="J66" s="85">
        <v>1355.2348118279569</v>
      </c>
      <c r="K66" s="85">
        <v>1369.5742607526879</v>
      </c>
      <c r="L66" s="85">
        <f t="shared" si="5"/>
        <v>2724.8090725806451</v>
      </c>
      <c r="M66" s="76"/>
    </row>
    <row r="67" spans="1:13" s="90" customFormat="1">
      <c r="A67" s="83">
        <v>20</v>
      </c>
      <c r="B67" s="84" t="s">
        <v>27</v>
      </c>
      <c r="C67" s="41">
        <v>199193</v>
      </c>
      <c r="D67" s="41">
        <v>7460</v>
      </c>
      <c r="E67" s="41">
        <v>513877</v>
      </c>
      <c r="F67" s="41">
        <v>568037</v>
      </c>
      <c r="G67" s="41">
        <f>SUM(C67:F67)</f>
        <v>1288567</v>
      </c>
      <c r="H67" s="32">
        <v>307.89240591397851</v>
      </c>
      <c r="I67" s="32">
        <v>11.530913978494624</v>
      </c>
      <c r="J67" s="32">
        <v>794.29912634408606</v>
      </c>
      <c r="K67" s="32">
        <v>878.01418010752684</v>
      </c>
      <c r="L67" s="32">
        <f>H67+I67+J67+K67</f>
        <v>1991.7366263440863</v>
      </c>
      <c r="M67" s="76"/>
    </row>
    <row r="68" spans="1:13" s="90" customFormat="1" ht="31.5" customHeight="1">
      <c r="A68" s="89"/>
      <c r="B68" s="89" t="s">
        <v>111</v>
      </c>
      <c r="C68" s="79">
        <v>199193</v>
      </c>
      <c r="D68" s="79">
        <v>7460</v>
      </c>
      <c r="E68" s="79">
        <v>513877</v>
      </c>
      <c r="F68" s="79">
        <v>568037</v>
      </c>
      <c r="G68" s="79">
        <f t="shared" ref="G68" si="9">G67</f>
        <v>1288567</v>
      </c>
      <c r="H68" s="79">
        <v>307.89240591397851</v>
      </c>
      <c r="I68" s="79">
        <v>11.530913978494624</v>
      </c>
      <c r="J68" s="79">
        <v>794.29912634408606</v>
      </c>
      <c r="K68" s="79">
        <v>878.01418010752684</v>
      </c>
      <c r="L68" s="79">
        <f t="shared" si="5"/>
        <v>1991.7366263440863</v>
      </c>
      <c r="M68" s="76"/>
    </row>
    <row r="69" spans="1:13" s="90" customFormat="1">
      <c r="A69" s="83">
        <v>21</v>
      </c>
      <c r="B69" s="84" t="s">
        <v>28</v>
      </c>
      <c r="C69" s="41">
        <v>8470</v>
      </c>
      <c r="D69" s="41">
        <v>0</v>
      </c>
      <c r="E69" s="41">
        <v>5413908</v>
      </c>
      <c r="F69" s="41">
        <v>3064911</v>
      </c>
      <c r="G69" s="41">
        <f>SUM(C69:F69)</f>
        <v>8487289</v>
      </c>
      <c r="H69" s="32">
        <v>13.092069892473118</v>
      </c>
      <c r="I69" s="32" t="s">
        <v>203</v>
      </c>
      <c r="J69" s="32">
        <v>8368.2717741935467</v>
      </c>
      <c r="K69" s="32">
        <v>4737.4296370967741</v>
      </c>
      <c r="L69" s="32">
        <f>H69+I69+J69+K69</f>
        <v>13118.793481182794</v>
      </c>
    </row>
    <row r="70" spans="1:13" s="90" customFormat="1">
      <c r="A70" s="89"/>
      <c r="B70" s="89" t="s">
        <v>112</v>
      </c>
      <c r="C70" s="79"/>
      <c r="D70" s="79"/>
      <c r="E70" s="79">
        <v>5413908</v>
      </c>
      <c r="F70" s="79">
        <v>3052651.3560000001</v>
      </c>
      <c r="G70" s="85">
        <f>F70+E70</f>
        <v>8466559.3560000006</v>
      </c>
      <c r="H70" s="85"/>
      <c r="I70" s="85"/>
      <c r="J70" s="85">
        <v>8368.2717741935467</v>
      </c>
      <c r="K70" s="85">
        <v>4737.4296370967741</v>
      </c>
      <c r="L70" s="85">
        <f t="shared" si="5"/>
        <v>13105.70141129032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12259.644</v>
      </c>
      <c r="G71" s="85">
        <f>F71+E71</f>
        <v>12259.644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463153</v>
      </c>
      <c r="E72" s="41">
        <v>725296</v>
      </c>
      <c r="F72" s="41">
        <v>494071</v>
      </c>
      <c r="G72" s="41">
        <f>SUM(C72:F72)</f>
        <v>1682520</v>
      </c>
      <c r="H72" s="32" t="s">
        <v>203</v>
      </c>
      <c r="I72" s="32">
        <v>715.89509408602146</v>
      </c>
      <c r="J72" s="32">
        <v>1121.0892473118279</v>
      </c>
      <c r="K72" s="32">
        <v>763.68501344086019</v>
      </c>
      <c r="L72" s="32">
        <f>H72+I72+J72+K72</f>
        <v>2600.6693548387093</v>
      </c>
    </row>
    <row r="73" spans="1:13" s="90" customFormat="1">
      <c r="A73" s="89"/>
      <c r="B73" s="89" t="s">
        <v>114</v>
      </c>
      <c r="C73" s="79"/>
      <c r="D73" s="79"/>
      <c r="E73" s="79">
        <v>725296</v>
      </c>
      <c r="F73" s="79">
        <v>217391.24</v>
      </c>
      <c r="G73" s="85">
        <f>E73+F73</f>
        <v>942687.24</v>
      </c>
      <c r="H73" s="85"/>
      <c r="I73" s="85"/>
      <c r="J73" s="85">
        <v>1121.0892473118279</v>
      </c>
      <c r="K73" s="85">
        <v>336.02140591397847</v>
      </c>
      <c r="L73" s="85">
        <f t="shared" si="5"/>
        <v>1457.1106532258063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276679.76</v>
      </c>
      <c r="G74" s="85">
        <f>E74+F74</f>
        <v>276679.76</v>
      </c>
      <c r="H74" s="85"/>
      <c r="I74" s="85"/>
      <c r="J74" s="85"/>
      <c r="K74" s="85">
        <v>427.66360752688166</v>
      </c>
      <c r="L74" s="85">
        <f t="shared" si="5"/>
        <v>427.66360752688166</v>
      </c>
    </row>
    <row r="75" spans="1:13" s="90" customFormat="1">
      <c r="A75" s="80">
        <v>23</v>
      </c>
      <c r="B75" s="81" t="s">
        <v>30</v>
      </c>
      <c r="C75" s="55">
        <v>96138</v>
      </c>
      <c r="D75" s="55">
        <v>0</v>
      </c>
      <c r="E75" s="55">
        <v>2281525</v>
      </c>
      <c r="F75" s="55">
        <v>789068</v>
      </c>
      <c r="G75" s="55">
        <f>SUM(C75:F75)</f>
        <v>3166731</v>
      </c>
      <c r="H75" s="26">
        <v>148.60040322580645</v>
      </c>
      <c r="I75" s="26" t="s">
        <v>203</v>
      </c>
      <c r="J75" s="26">
        <v>3526.5507392473114</v>
      </c>
      <c r="K75" s="26">
        <v>1219.6615591397847</v>
      </c>
      <c r="L75" s="26">
        <f>H75+I75+J75+K75</f>
        <v>4894.8127016129029</v>
      </c>
    </row>
    <row r="76" spans="1:13" s="90" customFormat="1">
      <c r="A76" s="89"/>
      <c r="B76" s="89" t="s">
        <v>115</v>
      </c>
      <c r="C76" s="79">
        <v>96138</v>
      </c>
      <c r="D76" s="79">
        <v>0</v>
      </c>
      <c r="E76" s="79">
        <v>2281525</v>
      </c>
      <c r="F76" s="79">
        <v>789068</v>
      </c>
      <c r="G76" s="85">
        <f>F76+E76+C76</f>
        <v>3166731</v>
      </c>
      <c r="H76" s="85">
        <v>148.60040322580645</v>
      </c>
      <c r="I76" s="85"/>
      <c r="J76" s="85">
        <v>3526.5507392473114</v>
      </c>
      <c r="K76" s="85">
        <v>1219.6615591397847</v>
      </c>
      <c r="L76" s="85">
        <f>L75</f>
        <v>4894.8127016129029</v>
      </c>
    </row>
    <row r="77" spans="1:13" s="90" customFormat="1">
      <c r="A77" s="83">
        <v>24</v>
      </c>
      <c r="B77" s="84" t="s">
        <v>31</v>
      </c>
      <c r="C77" s="41">
        <v>795799</v>
      </c>
      <c r="D77" s="41">
        <v>9078</v>
      </c>
      <c r="E77" s="41">
        <v>481867</v>
      </c>
      <c r="F77" s="41">
        <v>433811</v>
      </c>
      <c r="G77" s="41">
        <f>SUM(C77:F77)</f>
        <v>1720555</v>
      </c>
      <c r="H77" s="32">
        <v>1230.0656586021505</v>
      </c>
      <c r="I77" s="32">
        <v>14.031854838709675</v>
      </c>
      <c r="J77" s="32">
        <v>744.82130376344071</v>
      </c>
      <c r="K77" s="32">
        <v>670.54119623655913</v>
      </c>
      <c r="L77" s="32">
        <f>H77+I77+J77+K77</f>
        <v>2659.4600134408602</v>
      </c>
    </row>
    <row r="78" spans="1:13" s="90" customFormat="1">
      <c r="A78" s="89"/>
      <c r="B78" s="89" t="s">
        <v>116</v>
      </c>
      <c r="C78" s="79">
        <v>795799</v>
      </c>
      <c r="D78" s="79">
        <v>9078</v>
      </c>
      <c r="E78" s="79">
        <v>86736.06</v>
      </c>
      <c r="F78" s="79">
        <v>37307.745999999999</v>
      </c>
      <c r="G78" s="85">
        <f>C78+D78+E78+F78</f>
        <v>928920.8060000001</v>
      </c>
      <c r="H78" s="85">
        <v>1230.0656586021505</v>
      </c>
      <c r="I78" s="85">
        <v>14.031854838709675</v>
      </c>
      <c r="J78" s="85">
        <v>134.06783467741934</v>
      </c>
      <c r="K78" s="85">
        <v>57.666542876344081</v>
      </c>
      <c r="L78" s="85">
        <f>SUM(H78:K78)</f>
        <v>1435.8318909946236</v>
      </c>
    </row>
    <row r="79" spans="1:13" s="90" customFormat="1">
      <c r="A79" s="89"/>
      <c r="B79" s="89" t="s">
        <v>117</v>
      </c>
      <c r="C79" s="79"/>
      <c r="D79" s="79"/>
      <c r="E79" s="79">
        <v>395130.94</v>
      </c>
      <c r="F79" s="79">
        <v>396503.25400000002</v>
      </c>
      <c r="G79" s="85">
        <f>C79+D79+E79+F79</f>
        <v>791634.19400000002</v>
      </c>
      <c r="H79" s="85"/>
      <c r="I79" s="85"/>
      <c r="J79" s="85">
        <v>610.75346908602148</v>
      </c>
      <c r="K79" s="85">
        <v>612.87465336021501</v>
      </c>
      <c r="L79" s="85">
        <f>SUM(H79:K79)</f>
        <v>1223.6281224462364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392142</v>
      </c>
      <c r="F80" s="41">
        <v>454499</v>
      </c>
      <c r="G80" s="41">
        <f>SUM(C80:F80)</f>
        <v>846641</v>
      </c>
      <c r="H80" s="32" t="s">
        <v>203</v>
      </c>
      <c r="I80" s="32" t="s">
        <v>203</v>
      </c>
      <c r="J80" s="32">
        <v>606.13346774193553</v>
      </c>
      <c r="K80" s="32">
        <v>702.51861559139775</v>
      </c>
      <c r="L80" s="32">
        <f t="shared" ref="L80:L95" si="10">H80+I80+J80+K80</f>
        <v>1308.6520833333334</v>
      </c>
    </row>
    <row r="81" spans="1:12" s="90" customFormat="1">
      <c r="A81" s="89"/>
      <c r="B81" s="89" t="s">
        <v>118</v>
      </c>
      <c r="C81" s="79"/>
      <c r="D81" s="79"/>
      <c r="E81" s="79">
        <v>392142</v>
      </c>
      <c r="F81" s="79">
        <v>454499</v>
      </c>
      <c r="G81" s="79">
        <f>SUM(C81:F81)</f>
        <v>846641</v>
      </c>
      <c r="H81" s="85"/>
      <c r="I81" s="85"/>
      <c r="J81" s="85">
        <v>606.13346774193553</v>
      </c>
      <c r="K81" s="85">
        <v>702.51861559139775</v>
      </c>
      <c r="L81" s="85">
        <f t="shared" si="10"/>
        <v>1308.6520833333334</v>
      </c>
    </row>
    <row r="82" spans="1:12" s="90" customFormat="1">
      <c r="A82" s="83">
        <v>26</v>
      </c>
      <c r="B82" s="84" t="s">
        <v>33</v>
      </c>
      <c r="C82" s="41">
        <v>332236</v>
      </c>
      <c r="D82" s="41">
        <v>0</v>
      </c>
      <c r="E82" s="41">
        <v>1913295</v>
      </c>
      <c r="F82" s="41">
        <v>799289</v>
      </c>
      <c r="G82" s="41">
        <f t="shared" ref="G82:G89" si="11">SUM(C82:F82)</f>
        <v>3044820</v>
      </c>
      <c r="H82" s="32">
        <v>513.53682795698921</v>
      </c>
      <c r="I82" s="32" t="s">
        <v>203</v>
      </c>
      <c r="J82" s="32">
        <v>2957.3780241935483</v>
      </c>
      <c r="K82" s="32">
        <v>1235.4601478494624</v>
      </c>
      <c r="L82" s="32">
        <f t="shared" si="10"/>
        <v>4706.375</v>
      </c>
    </row>
    <row r="83" spans="1:12" s="90" customFormat="1">
      <c r="A83" s="89"/>
      <c r="B83" s="89" t="s">
        <v>119</v>
      </c>
      <c r="C83" s="79">
        <v>332236</v>
      </c>
      <c r="D83" s="79"/>
      <c r="E83" s="79">
        <v>350133</v>
      </c>
      <c r="F83" s="79">
        <v>409236</v>
      </c>
      <c r="G83" s="85">
        <f t="shared" si="11"/>
        <v>1091605</v>
      </c>
      <c r="H83" s="85">
        <v>513.53682795698921</v>
      </c>
      <c r="I83" s="85"/>
      <c r="J83" s="85">
        <v>541.20020161290324</v>
      </c>
      <c r="K83" s="85">
        <v>632.55564516129027</v>
      </c>
      <c r="L83" s="85">
        <f t="shared" si="10"/>
        <v>1687.2926747311826</v>
      </c>
    </row>
    <row r="84" spans="1:12" s="90" customFormat="1">
      <c r="A84" s="89"/>
      <c r="B84" s="89" t="s">
        <v>120</v>
      </c>
      <c r="C84" s="79"/>
      <c r="D84" s="79"/>
      <c r="E84" s="79">
        <v>1115451</v>
      </c>
      <c r="F84" s="79">
        <v>390053</v>
      </c>
      <c r="G84" s="85">
        <f t="shared" si="11"/>
        <v>1505504</v>
      </c>
      <c r="H84" s="85"/>
      <c r="I84" s="85"/>
      <c r="J84" s="85">
        <v>1724.1514112903226</v>
      </c>
      <c r="K84" s="85">
        <v>602.90450268817199</v>
      </c>
      <c r="L84" s="85">
        <f t="shared" si="10"/>
        <v>2327.0559139784946</v>
      </c>
    </row>
    <row r="85" spans="1:12" s="90" customFormat="1">
      <c r="A85" s="89"/>
      <c r="B85" s="89" t="s">
        <v>122</v>
      </c>
      <c r="C85" s="79"/>
      <c r="D85" s="79"/>
      <c r="E85" s="79">
        <v>22960</v>
      </c>
      <c r="F85" s="79"/>
      <c r="G85" s="85">
        <f t="shared" si="11"/>
        <v>22960</v>
      </c>
      <c r="H85" s="85"/>
      <c r="I85" s="85"/>
      <c r="J85" s="85">
        <v>35.489247311827953</v>
      </c>
      <c r="K85" s="85"/>
      <c r="L85" s="85">
        <f t="shared" si="10"/>
        <v>35.489247311827953</v>
      </c>
    </row>
    <row r="86" spans="1:12" s="90" customFormat="1">
      <c r="A86" s="89"/>
      <c r="B86" s="89" t="s">
        <v>121</v>
      </c>
      <c r="C86" s="79"/>
      <c r="D86" s="79"/>
      <c r="E86" s="79">
        <v>413272</v>
      </c>
      <c r="F86" s="79"/>
      <c r="G86" s="85">
        <f t="shared" si="11"/>
        <v>413272</v>
      </c>
      <c r="H86" s="85"/>
      <c r="I86" s="85"/>
      <c r="J86" s="85">
        <v>638.79408602150534</v>
      </c>
      <c r="K86" s="85"/>
      <c r="L86" s="85">
        <f t="shared" si="10"/>
        <v>638.79408602150534</v>
      </c>
    </row>
    <row r="87" spans="1:12" s="90" customFormat="1">
      <c r="A87" s="89"/>
      <c r="B87" s="89" t="s">
        <v>123</v>
      </c>
      <c r="C87" s="79"/>
      <c r="D87" s="79"/>
      <c r="E87" s="79">
        <v>9566</v>
      </c>
      <c r="F87" s="79"/>
      <c r="G87" s="85">
        <f t="shared" si="11"/>
        <v>9566</v>
      </c>
      <c r="H87" s="85"/>
      <c r="I87" s="85"/>
      <c r="J87" s="85">
        <v>14.786155913978494</v>
      </c>
      <c r="K87" s="85"/>
      <c r="L87" s="85">
        <f t="shared" si="10"/>
        <v>14.786155913978494</v>
      </c>
    </row>
    <row r="88" spans="1:12" s="90" customFormat="1">
      <c r="A88" s="89"/>
      <c r="B88" s="89" t="s">
        <v>206</v>
      </c>
      <c r="C88" s="79"/>
      <c r="D88" s="79"/>
      <c r="E88" s="79">
        <v>1913</v>
      </c>
      <c r="F88" s="79"/>
      <c r="G88" s="85"/>
      <c r="H88" s="85"/>
      <c r="I88" s="85"/>
      <c r="J88" s="85">
        <v>2.9569220430107523</v>
      </c>
      <c r="K88" s="85"/>
      <c r="L88" s="85">
        <f t="shared" si="10"/>
        <v>2.9569220430107523</v>
      </c>
    </row>
    <row r="89" spans="1:12" s="90" customFormat="1">
      <c r="A89" s="83">
        <v>27</v>
      </c>
      <c r="B89" s="84" t="s">
        <v>34</v>
      </c>
      <c r="C89" s="41">
        <v>0</v>
      </c>
      <c r="D89" s="41">
        <v>104102</v>
      </c>
      <c r="E89" s="41">
        <v>1539613</v>
      </c>
      <c r="F89" s="41">
        <v>701319</v>
      </c>
      <c r="G89" s="41">
        <f t="shared" si="11"/>
        <v>2345034</v>
      </c>
      <c r="H89" s="32" t="s">
        <v>203</v>
      </c>
      <c r="I89" s="32">
        <v>160.91034946236559</v>
      </c>
      <c r="J89" s="32">
        <v>2379.7781586021501</v>
      </c>
      <c r="K89" s="32">
        <v>1084.0280241935484</v>
      </c>
      <c r="L89" s="32">
        <f t="shared" si="10"/>
        <v>3624.716532258064</v>
      </c>
    </row>
    <row r="90" spans="1:12" s="90" customFormat="1">
      <c r="A90" s="89"/>
      <c r="B90" s="89" t="s">
        <v>124</v>
      </c>
      <c r="C90" s="79"/>
      <c r="D90" s="79"/>
      <c r="E90" s="79">
        <v>773194</v>
      </c>
      <c r="F90" s="79">
        <v>455997</v>
      </c>
      <c r="G90" s="85">
        <f t="shared" ref="G90:G96" si="12">SUM(C90:F90)</f>
        <v>1229191</v>
      </c>
      <c r="H90" s="85"/>
      <c r="I90" s="85"/>
      <c r="J90" s="85">
        <v>1195.125134408602</v>
      </c>
      <c r="K90" s="85">
        <v>704.83407258064506</v>
      </c>
      <c r="L90" s="85">
        <f t="shared" si="10"/>
        <v>1899.9592069892469</v>
      </c>
    </row>
    <row r="91" spans="1:12" s="90" customFormat="1">
      <c r="A91" s="89"/>
      <c r="B91" s="89" t="s">
        <v>127</v>
      </c>
      <c r="C91" s="79"/>
      <c r="D91" s="79"/>
      <c r="E91" s="79">
        <v>527317</v>
      </c>
      <c r="F91" s="79">
        <v>190759</v>
      </c>
      <c r="G91" s="85">
        <f t="shared" si="12"/>
        <v>718076</v>
      </c>
      <c r="H91" s="85"/>
      <c r="I91" s="85"/>
      <c r="J91" s="85">
        <v>815.07331989247302</v>
      </c>
      <c r="K91" s="85">
        <v>294.85598118279563</v>
      </c>
      <c r="L91" s="85">
        <f t="shared" si="10"/>
        <v>1109.9293010752685</v>
      </c>
    </row>
    <row r="92" spans="1:12" s="90" customFormat="1">
      <c r="A92" s="89"/>
      <c r="B92" s="89" t="s">
        <v>125</v>
      </c>
      <c r="C92" s="79"/>
      <c r="D92" s="79"/>
      <c r="E92" s="79">
        <v>161351</v>
      </c>
      <c r="F92" s="79">
        <v>1964</v>
      </c>
      <c r="G92" s="85">
        <f t="shared" si="12"/>
        <v>163315</v>
      </c>
      <c r="H92" s="85"/>
      <c r="I92" s="85"/>
      <c r="J92" s="85">
        <v>249.40006720430105</v>
      </c>
      <c r="K92" s="85">
        <v>3.0357526881720425</v>
      </c>
      <c r="L92" s="85">
        <f t="shared" si="10"/>
        <v>252.43581989247309</v>
      </c>
    </row>
    <row r="93" spans="1:12" s="90" customFormat="1">
      <c r="A93" s="89"/>
      <c r="B93" s="89" t="s">
        <v>126</v>
      </c>
      <c r="C93" s="79"/>
      <c r="D93" s="79"/>
      <c r="E93" s="79">
        <v>13395</v>
      </c>
      <c r="F93" s="79"/>
      <c r="G93" s="85">
        <f t="shared" si="12"/>
        <v>13395</v>
      </c>
      <c r="H93" s="85"/>
      <c r="I93" s="85"/>
      <c r="J93" s="85">
        <v>20.704637096774192</v>
      </c>
      <c r="K93" s="85"/>
      <c r="L93" s="85">
        <f t="shared" si="10"/>
        <v>20.704637096774192</v>
      </c>
    </row>
    <row r="94" spans="1:12" s="90" customFormat="1">
      <c r="A94" s="89"/>
      <c r="B94" s="89" t="s">
        <v>128</v>
      </c>
      <c r="C94" s="79"/>
      <c r="D94" s="79"/>
      <c r="E94" s="79">
        <v>23710</v>
      </c>
      <c r="F94" s="79">
        <v>28544</v>
      </c>
      <c r="G94" s="85">
        <f t="shared" si="12"/>
        <v>52254</v>
      </c>
      <c r="H94" s="85"/>
      <c r="I94" s="85"/>
      <c r="J94" s="85">
        <v>36.648521505376337</v>
      </c>
      <c r="K94" s="85">
        <v>44.120430107526879</v>
      </c>
      <c r="L94" s="85">
        <f t="shared" si="10"/>
        <v>80.768951612903209</v>
      </c>
    </row>
    <row r="95" spans="1:12" s="90" customFormat="1">
      <c r="A95" s="89"/>
      <c r="B95" s="89" t="s">
        <v>129</v>
      </c>
      <c r="C95" s="79"/>
      <c r="D95" s="79"/>
      <c r="E95" s="79">
        <v>40646</v>
      </c>
      <c r="F95" s="79">
        <v>24055</v>
      </c>
      <c r="G95" s="85">
        <f t="shared" si="12"/>
        <v>64701</v>
      </c>
      <c r="H95" s="85"/>
      <c r="I95" s="85"/>
      <c r="J95" s="85">
        <v>62.82647849462365</v>
      </c>
      <c r="K95" s="85">
        <v>37.181787634408593</v>
      </c>
      <c r="L95" s="85">
        <f t="shared" si="10"/>
        <v>100.00826612903225</v>
      </c>
    </row>
    <row r="96" spans="1:12" s="90" customFormat="1">
      <c r="A96" s="83">
        <v>28</v>
      </c>
      <c r="B96" s="84" t="s">
        <v>35</v>
      </c>
      <c r="C96" s="41">
        <v>406257</v>
      </c>
      <c r="D96" s="41">
        <v>0</v>
      </c>
      <c r="E96" s="41">
        <v>589733</v>
      </c>
      <c r="F96" s="41">
        <v>500530</v>
      </c>
      <c r="G96" s="41">
        <f t="shared" si="12"/>
        <v>1496520</v>
      </c>
      <c r="H96" s="32">
        <v>627.95100806451603</v>
      </c>
      <c r="I96" s="32" t="s">
        <v>203</v>
      </c>
      <c r="J96" s="32">
        <v>911.54966397849455</v>
      </c>
      <c r="K96" s="32">
        <v>773.66868279569883</v>
      </c>
      <c r="L96" s="32">
        <f>H96+I96+J96+K96</f>
        <v>2313.1693548387093</v>
      </c>
    </row>
    <row r="97" spans="1:12" s="90" customFormat="1">
      <c r="A97" s="89"/>
      <c r="B97" s="89" t="s">
        <v>130</v>
      </c>
      <c r="C97" s="79">
        <v>406257</v>
      </c>
      <c r="D97" s="79">
        <v>0</v>
      </c>
      <c r="E97" s="79">
        <v>589733</v>
      </c>
      <c r="F97" s="79">
        <v>500530</v>
      </c>
      <c r="G97" s="85">
        <f>C97+D97+E97+F97</f>
        <v>1496520</v>
      </c>
      <c r="H97" s="85">
        <v>627.95100806451603</v>
      </c>
      <c r="I97" s="85"/>
      <c r="J97" s="85">
        <v>911.54966397849455</v>
      </c>
      <c r="K97" s="85">
        <v>773.66868279569883</v>
      </c>
      <c r="L97" s="85">
        <f>H97+I97+J97+K97</f>
        <v>2313.1693548387093</v>
      </c>
    </row>
    <row r="98" spans="1:12" s="90" customFormat="1">
      <c r="A98" s="83">
        <v>29</v>
      </c>
      <c r="B98" s="84" t="s">
        <v>36</v>
      </c>
      <c r="C98" s="41">
        <v>576157</v>
      </c>
      <c r="D98" s="41">
        <v>0</v>
      </c>
      <c r="E98" s="41">
        <v>1271546</v>
      </c>
      <c r="F98" s="41">
        <v>647115</v>
      </c>
      <c r="G98" s="41">
        <f>SUM(C98:F98)</f>
        <v>2494818</v>
      </c>
      <c r="H98" s="32">
        <v>890.565255376344</v>
      </c>
      <c r="I98" s="32" t="s">
        <v>203</v>
      </c>
      <c r="J98" s="32">
        <v>1965.4272849462363</v>
      </c>
      <c r="K98" s="32">
        <v>1000.2449596774193</v>
      </c>
      <c r="L98" s="32">
        <f>H98+I98+J98+K98</f>
        <v>3856.2374999999993</v>
      </c>
    </row>
    <row r="99" spans="1:12" s="90" customFormat="1">
      <c r="A99" s="89"/>
      <c r="B99" s="89" t="s">
        <v>131</v>
      </c>
      <c r="C99" s="79">
        <v>576157</v>
      </c>
      <c r="D99" s="79"/>
      <c r="E99" s="79">
        <v>1191439</v>
      </c>
      <c r="F99" s="79">
        <v>647115</v>
      </c>
      <c r="G99" s="85">
        <f>SUM(C99:F99)</f>
        <v>2414711</v>
      </c>
      <c r="H99" s="85">
        <v>890.565255376344</v>
      </c>
      <c r="I99" s="85"/>
      <c r="J99" s="85">
        <v>1841.6059811827956</v>
      </c>
      <c r="K99" s="85">
        <v>1000.2449596774193</v>
      </c>
      <c r="L99" s="85">
        <f t="shared" ref="L99:L113" si="13">H99+I99+J99+K99</f>
        <v>3732.4161962365588</v>
      </c>
    </row>
    <row r="100" spans="1:12" s="90" customFormat="1">
      <c r="A100" s="89"/>
      <c r="B100" s="89" t="s">
        <v>97</v>
      </c>
      <c r="C100" s="79"/>
      <c r="D100" s="79"/>
      <c r="E100" s="79">
        <v>80107</v>
      </c>
      <c r="F100" s="79"/>
      <c r="G100" s="85">
        <f>SUM(C100:F100)</f>
        <v>80107</v>
      </c>
      <c r="H100" s="85"/>
      <c r="I100" s="85"/>
      <c r="J100" s="85">
        <v>123.82130376344085</v>
      </c>
      <c r="K100" s="85"/>
      <c r="L100" s="85">
        <f t="shared" si="13"/>
        <v>123.82130376344085</v>
      </c>
    </row>
    <row r="101" spans="1:12" s="90" customFormat="1">
      <c r="A101" s="83">
        <v>30</v>
      </c>
      <c r="B101" s="84" t="s">
        <v>37</v>
      </c>
      <c r="C101" s="41">
        <v>7980</v>
      </c>
      <c r="D101" s="41">
        <v>0</v>
      </c>
      <c r="E101" s="41">
        <v>2954863</v>
      </c>
      <c r="F101" s="41">
        <v>1486725</v>
      </c>
      <c r="G101" s="41">
        <f>SUM(C101:F101)</f>
        <v>4449568</v>
      </c>
      <c r="H101" s="32">
        <v>12.334677419354838</v>
      </c>
      <c r="I101" s="32" t="s">
        <v>203</v>
      </c>
      <c r="J101" s="32">
        <v>4567.328561827956</v>
      </c>
      <c r="K101" s="32">
        <v>2298.0292338709678</v>
      </c>
      <c r="L101" s="32">
        <f>H101+I101+J101+K101</f>
        <v>6877.6924731182789</v>
      </c>
    </row>
    <row r="102" spans="1:12" s="90" customFormat="1">
      <c r="A102" s="89"/>
      <c r="B102" s="89" t="s">
        <v>132</v>
      </c>
      <c r="C102" s="79"/>
      <c r="D102" s="79"/>
      <c r="E102" s="79">
        <v>2954863</v>
      </c>
      <c r="F102" s="79">
        <v>1486725</v>
      </c>
      <c r="G102" s="79">
        <f>G101</f>
        <v>4449568</v>
      </c>
      <c r="H102" s="85"/>
      <c r="I102" s="85"/>
      <c r="J102" s="85">
        <v>4567.328561827956</v>
      </c>
      <c r="K102" s="85">
        <v>2298.0292338709678</v>
      </c>
      <c r="L102" s="85">
        <f t="shared" si="13"/>
        <v>6865.3577956989238</v>
      </c>
    </row>
    <row r="103" spans="1:12" s="90" customFormat="1">
      <c r="A103" s="83">
        <v>31</v>
      </c>
      <c r="B103" s="84" t="s">
        <v>38</v>
      </c>
      <c r="C103" s="41">
        <v>7012</v>
      </c>
      <c r="D103" s="41">
        <v>0</v>
      </c>
      <c r="E103" s="41">
        <v>703977</v>
      </c>
      <c r="F103" s="91">
        <v>591514</v>
      </c>
      <c r="G103" s="41">
        <f>SUM(C103:F103)</f>
        <v>1302503</v>
      </c>
      <c r="H103" s="32">
        <v>10.838440860215051</v>
      </c>
      <c r="I103" s="32" t="s">
        <v>203</v>
      </c>
      <c r="J103" s="32">
        <v>1088.1364919354839</v>
      </c>
      <c r="K103" s="32">
        <v>914.30255376344076</v>
      </c>
      <c r="L103" s="32">
        <f t="shared" si="13"/>
        <v>2013.2774865591398</v>
      </c>
    </row>
    <row r="104" spans="1:12" s="90" customFormat="1">
      <c r="A104" s="89"/>
      <c r="B104" s="89" t="s">
        <v>133</v>
      </c>
      <c r="C104" s="79"/>
      <c r="D104" s="79"/>
      <c r="E104" s="79">
        <v>703977</v>
      </c>
      <c r="F104" s="79">
        <v>591514</v>
      </c>
      <c r="G104" s="85">
        <f>E104+F104</f>
        <v>1295491</v>
      </c>
      <c r="H104" s="85"/>
      <c r="I104" s="85"/>
      <c r="J104" s="85">
        <v>1088.1364919354839</v>
      </c>
      <c r="K104" s="85">
        <v>914.30255376344076</v>
      </c>
      <c r="L104" s="85">
        <f t="shared" si="13"/>
        <v>2002.4390456989247</v>
      </c>
    </row>
    <row r="105" spans="1:12" s="90" customFormat="1">
      <c r="A105" s="80">
        <v>32</v>
      </c>
      <c r="B105" s="81" t="s">
        <v>39</v>
      </c>
      <c r="C105" s="55">
        <v>536691</v>
      </c>
      <c r="D105" s="55">
        <v>87019</v>
      </c>
      <c r="E105" s="55">
        <v>3968896</v>
      </c>
      <c r="F105" s="55">
        <v>1514534</v>
      </c>
      <c r="G105" s="55">
        <f>SUM(C105:F105)</f>
        <v>6107140</v>
      </c>
      <c r="H105" s="26">
        <v>829.5627016129032</v>
      </c>
      <c r="I105" s="26">
        <v>134.50517473118279</v>
      </c>
      <c r="J105" s="26">
        <v>6134.7182795698927</v>
      </c>
      <c r="K105" s="26">
        <v>2341.013575268817</v>
      </c>
      <c r="L105" s="26">
        <f t="shared" si="13"/>
        <v>9439.7997311827949</v>
      </c>
    </row>
    <row r="106" spans="1:12" s="90" customFormat="1">
      <c r="A106" s="89"/>
      <c r="B106" s="89" t="s">
        <v>134</v>
      </c>
      <c r="C106" s="79">
        <v>536691</v>
      </c>
      <c r="D106" s="79">
        <v>87019</v>
      </c>
      <c r="E106" s="79">
        <v>3968896</v>
      </c>
      <c r="F106" s="79">
        <v>1514534</v>
      </c>
      <c r="G106" s="85">
        <f>C106+D106+E106+F106</f>
        <v>6107140</v>
      </c>
      <c r="H106" s="85">
        <v>829.5627016129032</v>
      </c>
      <c r="I106" s="85"/>
      <c r="J106" s="85">
        <v>6134.7182795698927</v>
      </c>
      <c r="K106" s="85">
        <v>2341.013575268817</v>
      </c>
      <c r="L106" s="85">
        <f t="shared" si="13"/>
        <v>9305.2945564516122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352166</v>
      </c>
      <c r="F107" s="92">
        <v>67201</v>
      </c>
      <c r="G107" s="41">
        <f>SUM(C107:F107)</f>
        <v>419367</v>
      </c>
      <c r="H107" s="32" t="s">
        <v>203</v>
      </c>
      <c r="I107" s="32" t="s">
        <v>203</v>
      </c>
      <c r="J107" s="32">
        <v>544.34260752688169</v>
      </c>
      <c r="K107" s="32">
        <v>103.87251344086022</v>
      </c>
      <c r="L107" s="32">
        <f t="shared" si="13"/>
        <v>648.21512096774188</v>
      </c>
    </row>
    <row r="108" spans="1:12" s="90" customFormat="1" ht="30">
      <c r="A108" s="89"/>
      <c r="B108" s="93" t="s">
        <v>135</v>
      </c>
      <c r="C108" s="79"/>
      <c r="D108" s="79"/>
      <c r="E108" s="79">
        <v>352166</v>
      </c>
      <c r="F108" s="79">
        <v>67201</v>
      </c>
      <c r="G108" s="85">
        <f>SUM(C108:F108)</f>
        <v>419367</v>
      </c>
      <c r="H108" s="85"/>
      <c r="I108" s="85"/>
      <c r="J108" s="85">
        <v>544.34260752688169</v>
      </c>
      <c r="K108" s="85">
        <v>103.87251344086022</v>
      </c>
      <c r="L108" s="85">
        <f t="shared" si="13"/>
        <v>648.21512096774188</v>
      </c>
    </row>
    <row r="109" spans="1:12" s="90" customFormat="1">
      <c r="A109" s="80">
        <v>34</v>
      </c>
      <c r="B109" s="81" t="s">
        <v>41</v>
      </c>
      <c r="C109" s="55">
        <v>133839</v>
      </c>
      <c r="D109" s="55">
        <v>0</v>
      </c>
      <c r="E109" s="55">
        <v>80955</v>
      </c>
      <c r="F109" s="55">
        <v>102168</v>
      </c>
      <c r="G109" s="55">
        <f>SUM(C109:F109)</f>
        <v>316962</v>
      </c>
      <c r="H109" s="26">
        <v>206.87479838709677</v>
      </c>
      <c r="I109" s="26" t="s">
        <v>203</v>
      </c>
      <c r="J109" s="26">
        <v>125.1320564516129</v>
      </c>
      <c r="K109" s="26">
        <v>157.92096774193547</v>
      </c>
      <c r="L109" s="26">
        <f t="shared" si="13"/>
        <v>489.92782258064517</v>
      </c>
    </row>
    <row r="110" spans="1:12" s="90" customFormat="1">
      <c r="A110" s="89"/>
      <c r="B110" s="89" t="s">
        <v>136</v>
      </c>
      <c r="C110" s="79">
        <v>133839</v>
      </c>
      <c r="D110" s="79"/>
      <c r="E110" s="79">
        <v>80955</v>
      </c>
      <c r="F110" s="79">
        <v>102168</v>
      </c>
      <c r="G110" s="85">
        <f t="shared" ref="G110" si="14">G109</f>
        <v>316962</v>
      </c>
      <c r="H110" s="85">
        <v>206.87479838709677</v>
      </c>
      <c r="I110" s="85"/>
      <c r="J110" s="85">
        <v>125.1320564516129</v>
      </c>
      <c r="K110" s="85">
        <v>157.92096774193547</v>
      </c>
      <c r="L110" s="85">
        <f t="shared" si="13"/>
        <v>489.92782258064517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210460</v>
      </c>
      <c r="F111" s="41">
        <v>40559</v>
      </c>
      <c r="G111" s="41">
        <f t="shared" ref="G111:G116" si="15">SUM(C111:F111)</f>
        <v>251019</v>
      </c>
      <c r="H111" s="32" t="s">
        <v>203</v>
      </c>
      <c r="I111" s="32" t="s">
        <v>203</v>
      </c>
      <c r="J111" s="32">
        <v>325.30779569892468</v>
      </c>
      <c r="K111" s="32">
        <v>62.692002688172039</v>
      </c>
      <c r="L111" s="32">
        <f t="shared" si="13"/>
        <v>387.99979838709669</v>
      </c>
    </row>
    <row r="112" spans="1:12" s="90" customFormat="1" ht="30">
      <c r="A112" s="89"/>
      <c r="B112" s="93" t="s">
        <v>138</v>
      </c>
      <c r="C112" s="79"/>
      <c r="D112" s="79"/>
      <c r="E112" s="79">
        <v>50510.400000000001</v>
      </c>
      <c r="F112" s="79">
        <v>2474.0990000000002</v>
      </c>
      <c r="G112" s="85">
        <f t="shared" si="15"/>
        <v>52984.499000000003</v>
      </c>
      <c r="H112" s="85"/>
      <c r="I112" s="85"/>
      <c r="J112" s="85">
        <v>78.073870967741925</v>
      </c>
      <c r="K112" s="85">
        <v>3.8242121639784945</v>
      </c>
      <c r="L112" s="85">
        <f t="shared" si="13"/>
        <v>81.898083131720426</v>
      </c>
    </row>
    <row r="113" spans="1:12" s="90" customFormat="1">
      <c r="A113" s="89"/>
      <c r="B113" s="89" t="s">
        <v>137</v>
      </c>
      <c r="C113" s="79"/>
      <c r="D113" s="79"/>
      <c r="E113" s="79">
        <v>159949.6</v>
      </c>
      <c r="F113" s="79">
        <v>38084.900999999998</v>
      </c>
      <c r="G113" s="85">
        <f t="shared" si="15"/>
        <v>198034.50099999999</v>
      </c>
      <c r="H113" s="85"/>
      <c r="I113" s="85"/>
      <c r="J113" s="85">
        <v>247.23392473118278</v>
      </c>
      <c r="K113" s="85">
        <v>58.867790524193545</v>
      </c>
      <c r="L113" s="85">
        <f t="shared" si="13"/>
        <v>306.10171525537635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171954</v>
      </c>
      <c r="E114" s="41">
        <v>977038</v>
      </c>
      <c r="F114" s="41">
        <v>1048158</v>
      </c>
      <c r="G114" s="41">
        <f t="shared" si="15"/>
        <v>2197150</v>
      </c>
      <c r="H114" s="32" t="s">
        <v>203</v>
      </c>
      <c r="I114" s="32">
        <v>265.78911290322577</v>
      </c>
      <c r="J114" s="32">
        <v>1510.2065860215052</v>
      </c>
      <c r="K114" s="32">
        <v>1620.1366935483868</v>
      </c>
      <c r="L114" s="32">
        <f>H114+I114+J114+K114</f>
        <v>3396.1323924731178</v>
      </c>
    </row>
    <row r="115" spans="1:12" s="90" customFormat="1" ht="30" customHeight="1">
      <c r="A115" s="89"/>
      <c r="B115" s="89" t="s">
        <v>139</v>
      </c>
      <c r="C115" s="79"/>
      <c r="D115" s="79">
        <v>171954</v>
      </c>
      <c r="E115" s="79">
        <v>977038</v>
      </c>
      <c r="F115" s="79">
        <v>1048158</v>
      </c>
      <c r="G115" s="85">
        <f t="shared" si="15"/>
        <v>2197150</v>
      </c>
      <c r="H115" s="85"/>
      <c r="I115" s="85">
        <v>265.78911290322577</v>
      </c>
      <c r="J115" s="85">
        <v>1510.2065860215052</v>
      </c>
      <c r="K115" s="85">
        <v>1620.1366935483868</v>
      </c>
      <c r="L115" s="85">
        <f>H115+I115+J115+K115</f>
        <v>3396.1323924731178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459200</v>
      </c>
      <c r="F116" s="41">
        <v>605444</v>
      </c>
      <c r="G116" s="41">
        <f t="shared" si="15"/>
        <v>1064644</v>
      </c>
      <c r="H116" s="32" t="s">
        <v>203</v>
      </c>
      <c r="I116" s="32" t="s">
        <v>203</v>
      </c>
      <c r="J116" s="32">
        <v>709.78494623655911</v>
      </c>
      <c r="K116" s="32">
        <v>935.83413978494616</v>
      </c>
      <c r="L116" s="32">
        <f>H116+I116+J116+K116</f>
        <v>1645.6190860215052</v>
      </c>
    </row>
    <row r="117" spans="1:12" s="90" customFormat="1">
      <c r="A117" s="89"/>
      <c r="B117" s="89" t="s">
        <v>140</v>
      </c>
      <c r="C117" s="79"/>
      <c r="D117" s="79"/>
      <c r="E117" s="79">
        <v>459200</v>
      </c>
      <c r="F117" s="79">
        <v>605444</v>
      </c>
      <c r="G117" s="85">
        <f>SUM(C117:F117)</f>
        <v>1064644</v>
      </c>
      <c r="H117" s="85"/>
      <c r="I117" s="85"/>
      <c r="J117" s="85">
        <v>709.78494623655911</v>
      </c>
      <c r="K117" s="85">
        <v>935.83413978494616</v>
      </c>
      <c r="L117" s="85">
        <f>SUM(H117:K117)</f>
        <v>1645.6190860215052</v>
      </c>
    </row>
    <row r="118" spans="1:12" s="90" customFormat="1">
      <c r="A118" s="83">
        <v>38</v>
      </c>
      <c r="B118" s="84" t="s">
        <v>45</v>
      </c>
      <c r="C118" s="41">
        <v>128771</v>
      </c>
      <c r="D118" s="41">
        <v>0</v>
      </c>
      <c r="E118" s="41">
        <v>1052704</v>
      </c>
      <c r="F118" s="41">
        <v>307068</v>
      </c>
      <c r="G118" s="41">
        <f t="shared" ref="G118:G128" si="16">SUM(C118:F118)</f>
        <v>1488543</v>
      </c>
      <c r="H118" s="32">
        <v>199.04119623655913</v>
      </c>
      <c r="I118" s="32" t="s">
        <v>203</v>
      </c>
      <c r="J118" s="32">
        <v>1627.1634408602149</v>
      </c>
      <c r="K118" s="32">
        <v>474.63467741935483</v>
      </c>
      <c r="L118" s="32">
        <f>H118+I118+J118+K118</f>
        <v>2300.839314516129</v>
      </c>
    </row>
    <row r="119" spans="1:12" s="90" customFormat="1">
      <c r="A119" s="89"/>
      <c r="B119" s="89" t="s">
        <v>146</v>
      </c>
      <c r="C119" s="79">
        <v>128771</v>
      </c>
      <c r="D119" s="79"/>
      <c r="E119" s="79">
        <v>309390</v>
      </c>
      <c r="F119" s="79">
        <v>79838</v>
      </c>
      <c r="G119" s="85">
        <f>SUM(C119:F119)</f>
        <v>517999</v>
      </c>
      <c r="H119" s="85">
        <v>199.04119623655913</v>
      </c>
      <c r="I119" s="85"/>
      <c r="J119" s="85">
        <v>478.22379032258061</v>
      </c>
      <c r="K119" s="85">
        <v>123.40551075268817</v>
      </c>
      <c r="L119" s="85">
        <f t="shared" ref="L119:L125" si="17">H119+I119+J119+K119</f>
        <v>800.67049731182794</v>
      </c>
    </row>
    <row r="120" spans="1:12" s="90" customFormat="1">
      <c r="A120" s="89"/>
      <c r="B120" s="89" t="s">
        <v>141</v>
      </c>
      <c r="C120" s="79"/>
      <c r="D120" s="79"/>
      <c r="E120" s="79">
        <v>100849</v>
      </c>
      <c r="F120" s="79"/>
      <c r="G120" s="85">
        <f t="shared" si="16"/>
        <v>100849</v>
      </c>
      <c r="H120" s="85"/>
      <c r="I120" s="85"/>
      <c r="J120" s="85">
        <v>155.88219086021505</v>
      </c>
      <c r="K120" s="85"/>
      <c r="L120" s="85">
        <f t="shared" si="17"/>
        <v>155.88219086021505</v>
      </c>
    </row>
    <row r="121" spans="1:12" s="90" customFormat="1">
      <c r="A121" s="89"/>
      <c r="B121" s="89" t="s">
        <v>142</v>
      </c>
      <c r="C121" s="79"/>
      <c r="D121" s="79"/>
      <c r="E121" s="79">
        <v>15159</v>
      </c>
      <c r="F121" s="79"/>
      <c r="G121" s="85">
        <f t="shared" si="16"/>
        <v>15159</v>
      </c>
      <c r="H121" s="85"/>
      <c r="I121" s="85"/>
      <c r="J121" s="85">
        <v>23.431249999999999</v>
      </c>
      <c r="K121" s="85"/>
      <c r="L121" s="85">
        <f t="shared" si="17"/>
        <v>23.431249999999999</v>
      </c>
    </row>
    <row r="122" spans="1:12" s="90" customFormat="1">
      <c r="A122" s="89"/>
      <c r="B122" s="89" t="s">
        <v>143</v>
      </c>
      <c r="C122" s="79"/>
      <c r="D122" s="79"/>
      <c r="E122" s="79">
        <v>38108</v>
      </c>
      <c r="F122" s="79">
        <v>25210</v>
      </c>
      <c r="G122" s="85">
        <f t="shared" si="16"/>
        <v>63318</v>
      </c>
      <c r="H122" s="85"/>
      <c r="I122" s="85"/>
      <c r="J122" s="85">
        <v>58.903494623655909</v>
      </c>
      <c r="K122" s="85">
        <v>38.967069892473113</v>
      </c>
      <c r="L122" s="85">
        <f t="shared" si="17"/>
        <v>97.870564516129022</v>
      </c>
    </row>
    <row r="123" spans="1:12" s="90" customFormat="1">
      <c r="A123" s="89"/>
      <c r="B123" s="89" t="s">
        <v>144</v>
      </c>
      <c r="C123" s="79"/>
      <c r="D123" s="79"/>
      <c r="E123" s="79">
        <v>32212</v>
      </c>
      <c r="F123" s="79">
        <v>38383</v>
      </c>
      <c r="G123" s="85">
        <f t="shared" si="16"/>
        <v>70595</v>
      </c>
      <c r="H123" s="85"/>
      <c r="I123" s="85"/>
      <c r="J123" s="85">
        <v>49.790053763440859</v>
      </c>
      <c r="K123" s="85">
        <v>59.328561827956989</v>
      </c>
      <c r="L123" s="85">
        <f t="shared" si="17"/>
        <v>109.11861559139786</v>
      </c>
    </row>
    <row r="124" spans="1:12" s="90" customFormat="1">
      <c r="A124" s="89"/>
      <c r="B124" s="89" t="s">
        <v>145</v>
      </c>
      <c r="C124" s="79"/>
      <c r="D124" s="79"/>
      <c r="E124" s="79">
        <v>62215</v>
      </c>
      <c r="F124" s="79">
        <v>99644</v>
      </c>
      <c r="G124" s="85">
        <f t="shared" si="16"/>
        <v>161859</v>
      </c>
      <c r="H124" s="85"/>
      <c r="I124" s="85"/>
      <c r="J124" s="85">
        <v>96.165658602150529</v>
      </c>
      <c r="K124" s="85">
        <v>154.01962365591396</v>
      </c>
      <c r="L124" s="85">
        <f t="shared" si="17"/>
        <v>250.18528225806449</v>
      </c>
    </row>
    <row r="125" spans="1:12" s="90" customFormat="1">
      <c r="A125" s="89"/>
      <c r="B125" s="89" t="s">
        <v>147</v>
      </c>
      <c r="C125" s="79"/>
      <c r="D125" s="79"/>
      <c r="E125" s="79">
        <v>494771</v>
      </c>
      <c r="F125" s="79">
        <v>63993</v>
      </c>
      <c r="G125" s="85">
        <f t="shared" si="16"/>
        <v>558764</v>
      </c>
      <c r="H125" s="85"/>
      <c r="I125" s="85"/>
      <c r="J125" s="85">
        <v>764.76700268817194</v>
      </c>
      <c r="K125" s="85">
        <v>98.913911290322574</v>
      </c>
      <c r="L125" s="85">
        <f t="shared" si="17"/>
        <v>863.68091397849457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465269</v>
      </c>
      <c r="F126" s="95">
        <v>51668</v>
      </c>
      <c r="G126" s="41">
        <f t="shared" si="16"/>
        <v>516937</v>
      </c>
      <c r="H126" s="51" t="s">
        <v>203</v>
      </c>
      <c r="I126" s="51" t="s">
        <v>203</v>
      </c>
      <c r="J126" s="32">
        <v>719.16579301075262</v>
      </c>
      <c r="K126" s="32">
        <v>79.863172043010749</v>
      </c>
      <c r="L126" s="32">
        <f>H126+I126+J126+K126</f>
        <v>799.02896505376339</v>
      </c>
    </row>
    <row r="127" spans="1:12" s="90" customFormat="1" ht="30">
      <c r="A127" s="89"/>
      <c r="B127" s="93" t="s">
        <v>148</v>
      </c>
      <c r="C127" s="79"/>
      <c r="D127" s="79"/>
      <c r="E127" s="79">
        <v>465269</v>
      </c>
      <c r="F127" s="79">
        <v>51668</v>
      </c>
      <c r="G127" s="85">
        <f t="shared" si="16"/>
        <v>516937</v>
      </c>
      <c r="H127" s="85"/>
      <c r="I127" s="85"/>
      <c r="J127" s="85">
        <v>719.16579301075262</v>
      </c>
      <c r="K127" s="85">
        <v>79.863172043010749</v>
      </c>
      <c r="L127" s="85">
        <f>SUM(H127:K127)</f>
        <v>799.02896505376339</v>
      </c>
    </row>
    <row r="128" spans="1:12" s="90" customFormat="1">
      <c r="A128" s="83">
        <v>40</v>
      </c>
      <c r="B128" s="84" t="s">
        <v>47</v>
      </c>
      <c r="C128" s="41">
        <v>129826</v>
      </c>
      <c r="D128" s="41">
        <v>0</v>
      </c>
      <c r="E128" s="41">
        <v>3179754</v>
      </c>
      <c r="F128" s="41">
        <v>2246762</v>
      </c>
      <c r="G128" s="41">
        <f t="shared" si="16"/>
        <v>5556342</v>
      </c>
      <c r="H128" s="32">
        <v>200.67190860215052</v>
      </c>
      <c r="I128" s="32" t="s">
        <v>203</v>
      </c>
      <c r="J128" s="32">
        <v>4914.9423387096776</v>
      </c>
      <c r="K128" s="32">
        <v>3472.8176075268811</v>
      </c>
      <c r="L128" s="32">
        <f>H128+I128+J128+K128</f>
        <v>8588.4318548387091</v>
      </c>
    </row>
    <row r="129" spans="1:12" s="90" customFormat="1">
      <c r="A129" s="89"/>
      <c r="B129" s="89" t="s">
        <v>149</v>
      </c>
      <c r="C129" s="79">
        <v>129826</v>
      </c>
      <c r="D129" s="79">
        <v>0</v>
      </c>
      <c r="E129" s="79">
        <v>3179754</v>
      </c>
      <c r="F129" s="79">
        <v>2246762</v>
      </c>
      <c r="G129" s="85">
        <f>C129+D129+E129+F129</f>
        <v>5556342</v>
      </c>
      <c r="H129" s="85">
        <v>200.67190860215052</v>
      </c>
      <c r="I129" s="85"/>
      <c r="J129" s="85">
        <v>4914.9423387096776</v>
      </c>
      <c r="K129" s="85">
        <v>3472.8176075268811</v>
      </c>
      <c r="L129" s="85">
        <f>H129+I129+J129+K129</f>
        <v>8588.4318548387091</v>
      </c>
    </row>
    <row r="130" spans="1:12" s="90" customFormat="1">
      <c r="A130" s="83">
        <v>41</v>
      </c>
      <c r="B130" s="84" t="s">
        <v>48</v>
      </c>
      <c r="C130" s="41">
        <v>656172</v>
      </c>
      <c r="D130" s="41">
        <v>0</v>
      </c>
      <c r="E130" s="41">
        <v>6853067</v>
      </c>
      <c r="F130" s="41">
        <v>2304371</v>
      </c>
      <c r="G130" s="41">
        <f>SUM(C130:F130)</f>
        <v>9813610</v>
      </c>
      <c r="H130" s="32">
        <v>1014.2443548387097</v>
      </c>
      <c r="I130" s="32" t="s">
        <v>203</v>
      </c>
      <c r="J130" s="32">
        <v>10592.778293010751</v>
      </c>
      <c r="K130" s="32">
        <v>3561.8637768817202</v>
      </c>
      <c r="L130" s="32">
        <f>H130+I130+J130+K130</f>
        <v>15168.886424731181</v>
      </c>
    </row>
    <row r="131" spans="1:12" s="90" customFormat="1">
      <c r="A131" s="89"/>
      <c r="B131" s="89" t="s">
        <v>150</v>
      </c>
      <c r="C131" s="79">
        <v>656172</v>
      </c>
      <c r="D131" s="79"/>
      <c r="E131" s="79">
        <v>2809757.4699999997</v>
      </c>
      <c r="F131" s="79">
        <v>760442.43</v>
      </c>
      <c r="G131" s="85">
        <f>SUM(C131:F131)</f>
        <v>4226371.8999999994</v>
      </c>
      <c r="H131" s="85">
        <v>1014.2443548387097</v>
      </c>
      <c r="I131" s="85"/>
      <c r="J131" s="85">
        <v>4343.0391001344078</v>
      </c>
      <c r="K131" s="85">
        <v>1175.4150463709677</v>
      </c>
      <c r="L131" s="85">
        <f>SUM(H131:K131)</f>
        <v>6532.6985013440853</v>
      </c>
    </row>
    <row r="132" spans="1:12" s="90" customFormat="1">
      <c r="A132" s="89"/>
      <c r="B132" s="89" t="s">
        <v>151</v>
      </c>
      <c r="C132" s="79"/>
      <c r="D132" s="79"/>
      <c r="E132" s="79">
        <v>4043309.53</v>
      </c>
      <c r="F132" s="79">
        <v>1543928.57</v>
      </c>
      <c r="G132" s="85">
        <f>SUM(C132:F132)</f>
        <v>5587238.0999999996</v>
      </c>
      <c r="H132" s="85"/>
      <c r="I132" s="85"/>
      <c r="J132" s="85">
        <v>6249.7391928763436</v>
      </c>
      <c r="K132" s="85">
        <v>2386.4487305107523</v>
      </c>
      <c r="L132" s="85">
        <f>SUM(H132:K132)</f>
        <v>8636.1879233870968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594994</v>
      </c>
      <c r="F133" s="41">
        <v>390962</v>
      </c>
      <c r="G133" s="41">
        <f>SUM(C133:F133)</f>
        <v>985956</v>
      </c>
      <c r="H133" s="32" t="s">
        <v>203</v>
      </c>
      <c r="I133" s="32" t="s">
        <v>203</v>
      </c>
      <c r="J133" s="32">
        <v>919.68158602150538</v>
      </c>
      <c r="K133" s="32">
        <v>604.30954301075269</v>
      </c>
      <c r="L133" s="32">
        <f>H133+I133+J133+K133</f>
        <v>1523.991129032258</v>
      </c>
    </row>
    <row r="134" spans="1:12" s="90" customFormat="1">
      <c r="A134" s="89"/>
      <c r="B134" s="89" t="s">
        <v>152</v>
      </c>
      <c r="C134" s="79"/>
      <c r="D134" s="79"/>
      <c r="E134" s="79">
        <v>594994</v>
      </c>
      <c r="F134" s="79">
        <v>390962</v>
      </c>
      <c r="G134" s="85">
        <f>F134+E134</f>
        <v>985956</v>
      </c>
      <c r="H134" s="85"/>
      <c r="I134" s="85"/>
      <c r="J134" s="85">
        <v>919.68158602150538</v>
      </c>
      <c r="K134" s="85">
        <v>604.30954301075269</v>
      </c>
      <c r="L134" s="85">
        <f>H134+I134+J134+K134</f>
        <v>1523.991129032258</v>
      </c>
    </row>
    <row r="135" spans="1:12" s="90" customFormat="1">
      <c r="A135" s="83">
        <v>43</v>
      </c>
      <c r="B135" s="84" t="s">
        <v>50</v>
      </c>
      <c r="C135" s="96">
        <v>288263</v>
      </c>
      <c r="D135" s="41"/>
      <c r="E135" s="96">
        <v>2784420</v>
      </c>
      <c r="F135" s="96">
        <v>2032726</v>
      </c>
      <c r="G135" s="41">
        <f>SUM(C135:F135)</f>
        <v>5105409</v>
      </c>
      <c r="H135" s="32">
        <v>445.56780913978491</v>
      </c>
      <c r="I135" s="32" t="s">
        <v>203</v>
      </c>
      <c r="J135" s="32">
        <v>4303.875</v>
      </c>
      <c r="K135" s="32">
        <v>3141.9823924731181</v>
      </c>
      <c r="L135" s="32">
        <f>H135+I135+J135+K135</f>
        <v>7891.425201612903</v>
      </c>
    </row>
    <row r="136" spans="1:12" s="90" customFormat="1">
      <c r="A136" s="89"/>
      <c r="B136" s="89" t="s">
        <v>153</v>
      </c>
      <c r="C136" s="79">
        <v>288263</v>
      </c>
      <c r="D136" s="79"/>
      <c r="E136" s="79">
        <v>248927</v>
      </c>
      <c r="F136" s="79">
        <v>344750</v>
      </c>
      <c r="G136" s="85">
        <f t="shared" ref="G136:G141" si="18">SUM(C136:F136)</f>
        <v>881940</v>
      </c>
      <c r="H136" s="85">
        <v>445.56780913978491</v>
      </c>
      <c r="I136" s="85"/>
      <c r="J136" s="85">
        <v>384.7661962365591</v>
      </c>
      <c r="K136" s="85">
        <v>532.87970430107521</v>
      </c>
      <c r="L136" s="85">
        <f t="shared" ref="L136:L141" si="19">SUM(H136:K136)</f>
        <v>1363.2137096774193</v>
      </c>
    </row>
    <row r="137" spans="1:12" s="90" customFormat="1">
      <c r="A137" s="89"/>
      <c r="B137" s="89" t="s">
        <v>154</v>
      </c>
      <c r="C137" s="79"/>
      <c r="D137" s="79"/>
      <c r="E137" s="79">
        <v>1198414</v>
      </c>
      <c r="F137" s="79">
        <v>966968</v>
      </c>
      <c r="G137" s="85">
        <f t="shared" si="18"/>
        <v>2165382</v>
      </c>
      <c r="H137" s="85"/>
      <c r="I137" s="85"/>
      <c r="J137" s="85">
        <v>1852.3872311827956</v>
      </c>
      <c r="K137" s="85">
        <v>1494.6413978494622</v>
      </c>
      <c r="L137" s="85">
        <f t="shared" si="19"/>
        <v>3347.0286290322579</v>
      </c>
    </row>
    <row r="138" spans="1:12" s="90" customFormat="1">
      <c r="A138" s="89"/>
      <c r="B138" s="89" t="s">
        <v>155</v>
      </c>
      <c r="C138" s="79"/>
      <c r="D138" s="79"/>
      <c r="E138" s="79">
        <v>602827</v>
      </c>
      <c r="F138" s="79"/>
      <c r="G138" s="85">
        <f t="shared" si="18"/>
        <v>602827</v>
      </c>
      <c r="H138" s="85"/>
      <c r="I138" s="85"/>
      <c r="J138" s="85">
        <v>931.78904569892461</v>
      </c>
      <c r="K138" s="85"/>
      <c r="L138" s="85">
        <f t="shared" si="19"/>
        <v>931.78904569892461</v>
      </c>
    </row>
    <row r="139" spans="1:12" s="90" customFormat="1">
      <c r="A139" s="89"/>
      <c r="B139" s="89" t="s">
        <v>199</v>
      </c>
      <c r="C139" s="79"/>
      <c r="D139" s="79"/>
      <c r="E139" s="79">
        <v>401792</v>
      </c>
      <c r="F139" s="79">
        <v>615713</v>
      </c>
      <c r="G139" s="85">
        <f t="shared" si="18"/>
        <v>1017505</v>
      </c>
      <c r="H139" s="85"/>
      <c r="I139" s="85"/>
      <c r="J139" s="85">
        <v>621.04946236559135</v>
      </c>
      <c r="K139" s="85">
        <v>951.70692204301076</v>
      </c>
      <c r="L139" s="85">
        <f t="shared" si="19"/>
        <v>1572.7563844086021</v>
      </c>
    </row>
    <row r="140" spans="1:12" s="90" customFormat="1">
      <c r="A140" s="89"/>
      <c r="B140" s="89" t="s">
        <v>200</v>
      </c>
      <c r="C140" s="79"/>
      <c r="D140" s="79"/>
      <c r="E140" s="79">
        <v>57916</v>
      </c>
      <c r="F140" s="79">
        <v>105295</v>
      </c>
      <c r="G140" s="85">
        <f t="shared" si="18"/>
        <v>163211</v>
      </c>
      <c r="H140" s="85"/>
      <c r="I140" s="85"/>
      <c r="J140" s="85">
        <v>89.520698924731178</v>
      </c>
      <c r="K140" s="85">
        <v>162.75436827956989</v>
      </c>
      <c r="L140" s="85">
        <f t="shared" si="19"/>
        <v>252.27506720430108</v>
      </c>
    </row>
    <row r="141" spans="1:12" s="90" customFormat="1">
      <c r="A141" s="89"/>
      <c r="B141" s="89" t="s">
        <v>201</v>
      </c>
      <c r="C141" s="79"/>
      <c r="D141" s="79"/>
      <c r="E141" s="79">
        <v>274544</v>
      </c>
      <c r="F141" s="79"/>
      <c r="G141" s="85">
        <f t="shared" si="18"/>
        <v>274544</v>
      </c>
      <c r="H141" s="85"/>
      <c r="I141" s="85"/>
      <c r="J141" s="85">
        <v>424.3623655913978</v>
      </c>
      <c r="K141" s="85"/>
      <c r="L141" s="85">
        <f t="shared" si="19"/>
        <v>424.3623655913978</v>
      </c>
    </row>
    <row r="142" spans="1:12" s="90" customFormat="1">
      <c r="A142" s="83">
        <v>44</v>
      </c>
      <c r="B142" s="84" t="s">
        <v>51</v>
      </c>
      <c r="C142" s="41">
        <v>956310</v>
      </c>
      <c r="D142" s="41">
        <v>136977</v>
      </c>
      <c r="E142" s="96">
        <v>3495042</v>
      </c>
      <c r="F142" s="41">
        <v>884675</v>
      </c>
      <c r="G142" s="41">
        <f>SUM(C142:F142)</f>
        <v>5473004</v>
      </c>
      <c r="H142" s="32">
        <v>1478.1673387096771</v>
      </c>
      <c r="I142" s="32">
        <v>211.72520161290319</v>
      </c>
      <c r="J142" s="32">
        <v>5402.2826612903218</v>
      </c>
      <c r="K142" s="32">
        <v>1367.4411962365591</v>
      </c>
      <c r="L142" s="32">
        <f>H142+I142+J142+K142</f>
        <v>8459.6163978494606</v>
      </c>
    </row>
    <row r="143" spans="1:12" s="90" customFormat="1">
      <c r="A143" s="89"/>
      <c r="B143" s="89" t="s">
        <v>156</v>
      </c>
      <c r="C143" s="79">
        <v>956310</v>
      </c>
      <c r="D143" s="79">
        <v>136977</v>
      </c>
      <c r="E143" s="79">
        <v>2031537</v>
      </c>
      <c r="F143" s="79">
        <v>675951</v>
      </c>
      <c r="G143" s="85">
        <f>C143+D143+E143+F143</f>
        <v>3800775</v>
      </c>
      <c r="H143" s="85">
        <v>1478.1673387096771</v>
      </c>
      <c r="I143" s="85">
        <v>211.72520161290319</v>
      </c>
      <c r="J143" s="85">
        <v>3140.1445564516125</v>
      </c>
      <c r="K143" s="85">
        <v>1044.8167338709677</v>
      </c>
      <c r="L143" s="85">
        <f>H143+I143+J143+K143</f>
        <v>5874.853830645161</v>
      </c>
    </row>
    <row r="144" spans="1:12" s="90" customFormat="1">
      <c r="A144" s="89"/>
      <c r="B144" s="89" t="s">
        <v>157</v>
      </c>
      <c r="C144" s="79"/>
      <c r="D144" s="79"/>
      <c r="E144" s="79">
        <v>1430972</v>
      </c>
      <c r="F144" s="79">
        <v>196896</v>
      </c>
      <c r="G144" s="85">
        <f>C144+D144+E144+F144</f>
        <v>1627868</v>
      </c>
      <c r="H144" s="85"/>
      <c r="I144" s="85"/>
      <c r="J144" s="85">
        <v>2211.8518817204299</v>
      </c>
      <c r="K144" s="85">
        <v>304.34193548387094</v>
      </c>
      <c r="L144" s="85">
        <f>H144+I144+J144+K144</f>
        <v>2516.193817204301</v>
      </c>
    </row>
    <row r="145" spans="1:12" s="90" customFormat="1">
      <c r="A145" s="89"/>
      <c r="B145" s="89" t="s">
        <v>197</v>
      </c>
      <c r="C145" s="79"/>
      <c r="D145" s="79"/>
      <c r="E145" s="79">
        <v>32533</v>
      </c>
      <c r="F145" s="79">
        <v>11828</v>
      </c>
      <c r="G145" s="85">
        <f>C145+D145+E145+F145</f>
        <v>44361</v>
      </c>
      <c r="H145" s="85"/>
      <c r="I145" s="85"/>
      <c r="J145" s="85">
        <v>50.286223118279565</v>
      </c>
      <c r="K145" s="85">
        <v>18.282526881720429</v>
      </c>
      <c r="L145" s="85">
        <f>H145+I145+J145+K145</f>
        <v>68.568749999999994</v>
      </c>
    </row>
    <row r="146" spans="1:12" s="90" customFormat="1">
      <c r="A146" s="83">
        <v>45</v>
      </c>
      <c r="B146" s="84" t="s">
        <v>52</v>
      </c>
      <c r="C146" s="41">
        <v>187135</v>
      </c>
      <c r="D146" s="41">
        <v>10560</v>
      </c>
      <c r="E146" s="53">
        <v>3094589</v>
      </c>
      <c r="F146" s="51">
        <v>2860802</v>
      </c>
      <c r="G146" s="41">
        <f>SUM(C146:F146)</f>
        <v>6153086</v>
      </c>
      <c r="H146" s="32">
        <v>289.25436827956986</v>
      </c>
      <c r="I146" s="32">
        <v>16.322580645161288</v>
      </c>
      <c r="J146" s="32">
        <v>4783.3028897849454</v>
      </c>
      <c r="K146" s="32">
        <v>4421.9385752688167</v>
      </c>
      <c r="L146" s="32">
        <f>H146+I146+J146+K146</f>
        <v>9510.8184139784935</v>
      </c>
    </row>
    <row r="147" spans="1:12" s="90" customFormat="1">
      <c r="A147" s="89"/>
      <c r="B147" s="89" t="s">
        <v>158</v>
      </c>
      <c r="C147" s="79">
        <v>187135</v>
      </c>
      <c r="D147" s="79">
        <v>10560</v>
      </c>
      <c r="E147" s="79">
        <v>3094589</v>
      </c>
      <c r="F147" s="79">
        <v>2860802</v>
      </c>
      <c r="G147" s="79">
        <f>G146</f>
        <v>6153086</v>
      </c>
      <c r="H147" s="85"/>
      <c r="I147" s="85">
        <v>16.322580645161288</v>
      </c>
      <c r="J147" s="85">
        <v>4783.3028897849454</v>
      </c>
      <c r="K147" s="85">
        <v>4421.9385752688167</v>
      </c>
      <c r="L147" s="85">
        <f t="shared" ref="L147:L158" si="20">H147+I147+J147+K147</f>
        <v>9221.564045698924</v>
      </c>
    </row>
    <row r="148" spans="1:12" s="90" customFormat="1">
      <c r="A148" s="83">
        <v>46</v>
      </c>
      <c r="B148" s="84" t="s">
        <v>53</v>
      </c>
      <c r="C148" s="41">
        <v>13630</v>
      </c>
      <c r="D148" s="41">
        <v>0</v>
      </c>
      <c r="E148" s="96">
        <v>739067</v>
      </c>
      <c r="F148" s="41">
        <v>619092</v>
      </c>
      <c r="G148" s="41">
        <f t="shared" ref="G148:G159" si="21">SUM(C148:F148)</f>
        <v>1371789</v>
      </c>
      <c r="H148" s="32">
        <v>21.06787634408602</v>
      </c>
      <c r="I148" s="32" t="s">
        <v>203</v>
      </c>
      <c r="J148" s="32">
        <v>1142.3750672043011</v>
      </c>
      <c r="K148" s="32">
        <v>956.92983870967737</v>
      </c>
      <c r="L148" s="32">
        <f t="shared" si="20"/>
        <v>2120.3727822580645</v>
      </c>
    </row>
    <row r="149" spans="1:12" s="90" customFormat="1">
      <c r="A149" s="89"/>
      <c r="B149" s="89" t="s">
        <v>159</v>
      </c>
      <c r="C149" s="79"/>
      <c r="D149" s="79"/>
      <c r="E149" s="79">
        <v>739067</v>
      </c>
      <c r="F149" s="79">
        <v>619092</v>
      </c>
      <c r="G149" s="85">
        <f t="shared" si="21"/>
        <v>1358159</v>
      </c>
      <c r="H149" s="85"/>
      <c r="I149" s="85"/>
      <c r="J149" s="85">
        <v>1142.3750672043011</v>
      </c>
      <c r="K149" s="85">
        <v>956.92983870967737</v>
      </c>
      <c r="L149" s="85">
        <f t="shared" si="20"/>
        <v>2099.3049059139785</v>
      </c>
    </row>
    <row r="150" spans="1:12" s="90" customFormat="1">
      <c r="A150" s="83">
        <v>47</v>
      </c>
      <c r="B150" s="84" t="s">
        <v>54</v>
      </c>
      <c r="C150" s="41">
        <v>62525</v>
      </c>
      <c r="D150" s="41">
        <v>0</v>
      </c>
      <c r="E150" s="41">
        <v>2360471</v>
      </c>
      <c r="F150" s="41">
        <v>877339</v>
      </c>
      <c r="G150" s="41">
        <f t="shared" si="21"/>
        <v>3300335</v>
      </c>
      <c r="H150" s="32">
        <v>96.644825268817186</v>
      </c>
      <c r="I150" s="32" t="s">
        <v>203</v>
      </c>
      <c r="J150" s="32">
        <v>3648.5774865591397</v>
      </c>
      <c r="K150" s="32">
        <v>1356.101948924731</v>
      </c>
      <c r="L150" s="32">
        <f t="shared" si="20"/>
        <v>5101.3242607526881</v>
      </c>
    </row>
    <row r="151" spans="1:12" s="90" customFormat="1">
      <c r="A151" s="89"/>
      <c r="B151" s="89" t="s">
        <v>160</v>
      </c>
      <c r="C151" s="79">
        <v>62525</v>
      </c>
      <c r="D151" s="79"/>
      <c r="E151" s="79">
        <v>153430.61499999999</v>
      </c>
      <c r="F151" s="79">
        <v>104403.341</v>
      </c>
      <c r="G151" s="85">
        <f t="shared" si="21"/>
        <v>320358.95600000001</v>
      </c>
      <c r="H151" s="85">
        <v>96.644825268817186</v>
      </c>
      <c r="I151" s="85"/>
      <c r="J151" s="85">
        <v>237.15753662634404</v>
      </c>
      <c r="K151" s="85">
        <v>161.37613192204299</v>
      </c>
      <c r="L151" s="85">
        <f t="shared" si="20"/>
        <v>495.17849381720418</v>
      </c>
    </row>
    <row r="152" spans="1:12" s="90" customFormat="1">
      <c r="A152" s="89"/>
      <c r="B152" s="89" t="s">
        <v>163</v>
      </c>
      <c r="C152" s="79"/>
      <c r="D152" s="79"/>
      <c r="E152" s="79">
        <v>61372.245999999999</v>
      </c>
      <c r="F152" s="79"/>
      <c r="G152" s="85">
        <f t="shared" si="21"/>
        <v>61372.245999999999</v>
      </c>
      <c r="H152" s="85"/>
      <c r="I152" s="85"/>
      <c r="J152" s="85">
        <v>94.863014650537636</v>
      </c>
      <c r="K152" s="85"/>
      <c r="L152" s="85">
        <f t="shared" si="20"/>
        <v>94.863014650537636</v>
      </c>
    </row>
    <row r="153" spans="1:12" s="90" customFormat="1">
      <c r="A153" s="89"/>
      <c r="B153" s="89" t="s">
        <v>164</v>
      </c>
      <c r="C153" s="79"/>
      <c r="D153" s="79"/>
      <c r="E153" s="79">
        <v>188837.68</v>
      </c>
      <c r="F153" s="79">
        <v>36848.238000000005</v>
      </c>
      <c r="G153" s="85">
        <f t="shared" si="21"/>
        <v>225685.91800000001</v>
      </c>
      <c r="H153" s="85"/>
      <c r="I153" s="85"/>
      <c r="J153" s="85">
        <v>291.88619892473116</v>
      </c>
      <c r="K153" s="85">
        <v>56.956281854838714</v>
      </c>
      <c r="L153" s="85">
        <f t="shared" si="20"/>
        <v>348.84248077956988</v>
      </c>
    </row>
    <row r="154" spans="1:12" s="90" customFormat="1">
      <c r="A154" s="89"/>
      <c r="B154" s="89" t="s">
        <v>161</v>
      </c>
      <c r="C154" s="79"/>
      <c r="D154" s="79"/>
      <c r="E154" s="79">
        <v>793118.25600000005</v>
      </c>
      <c r="F154" s="79">
        <v>193891.91899999999</v>
      </c>
      <c r="G154" s="85">
        <f t="shared" si="21"/>
        <v>987010.17500000005</v>
      </c>
      <c r="H154" s="85"/>
      <c r="I154" s="85"/>
      <c r="J154" s="85">
        <v>1225.922035483871</v>
      </c>
      <c r="K154" s="85">
        <v>299.69853071236554</v>
      </c>
      <c r="L154" s="85">
        <f t="shared" si="20"/>
        <v>1525.6205661962365</v>
      </c>
    </row>
    <row r="155" spans="1:12" s="90" customFormat="1">
      <c r="A155" s="89"/>
      <c r="B155" s="89" t="s">
        <v>167</v>
      </c>
      <c r="C155" s="79"/>
      <c r="D155" s="79"/>
      <c r="E155" s="79">
        <v>830885.79200000013</v>
      </c>
      <c r="F155" s="79">
        <v>356199.63400000002</v>
      </c>
      <c r="G155" s="85">
        <f t="shared" si="21"/>
        <v>1187085.4260000002</v>
      </c>
      <c r="H155" s="85"/>
      <c r="I155" s="85"/>
      <c r="J155" s="85">
        <v>1284.2992752688174</v>
      </c>
      <c r="K155" s="85">
        <v>550.57739126344086</v>
      </c>
      <c r="L155" s="85">
        <f t="shared" si="20"/>
        <v>1834.8766665322582</v>
      </c>
    </row>
    <row r="156" spans="1:12" s="90" customFormat="1">
      <c r="A156" s="89"/>
      <c r="B156" s="89" t="s">
        <v>166</v>
      </c>
      <c r="C156" s="79"/>
      <c r="D156" s="79"/>
      <c r="E156" s="79">
        <v>132186.37599999999</v>
      </c>
      <c r="F156" s="79">
        <v>65800.425000000003</v>
      </c>
      <c r="G156" s="85">
        <f t="shared" si="21"/>
        <v>197986.80099999998</v>
      </c>
      <c r="H156" s="85"/>
      <c r="I156" s="85"/>
      <c r="J156" s="85">
        <v>204.32033924731178</v>
      </c>
      <c r="K156" s="85">
        <v>101.70764616935485</v>
      </c>
      <c r="L156" s="85">
        <f t="shared" si="20"/>
        <v>306.02798541666664</v>
      </c>
    </row>
    <row r="157" spans="1:12" s="90" customFormat="1">
      <c r="A157" s="89"/>
      <c r="B157" s="89" t="s">
        <v>162</v>
      </c>
      <c r="C157" s="79"/>
      <c r="D157" s="79"/>
      <c r="E157" s="79">
        <v>120384.02099999999</v>
      </c>
      <c r="F157" s="79">
        <v>42989.611000000004</v>
      </c>
      <c r="G157" s="85">
        <f t="shared" si="21"/>
        <v>163373.63199999998</v>
      </c>
      <c r="H157" s="85"/>
      <c r="I157" s="85"/>
      <c r="J157" s="85">
        <v>186.07745181451611</v>
      </c>
      <c r="K157" s="85">
        <v>66.448995497311827</v>
      </c>
      <c r="L157" s="85">
        <f t="shared" si="20"/>
        <v>252.52644731182795</v>
      </c>
    </row>
    <row r="158" spans="1:12" s="90" customFormat="1">
      <c r="A158" s="89"/>
      <c r="B158" s="89" t="s">
        <v>165</v>
      </c>
      <c r="C158" s="79"/>
      <c r="D158" s="79"/>
      <c r="E158" s="79">
        <v>80256.01400000001</v>
      </c>
      <c r="F158" s="79">
        <v>77205.831999999995</v>
      </c>
      <c r="G158" s="85">
        <f t="shared" si="21"/>
        <v>157461.84600000002</v>
      </c>
      <c r="H158" s="85"/>
      <c r="I158" s="85"/>
      <c r="J158" s="85">
        <v>124.05163454301075</v>
      </c>
      <c r="K158" s="85">
        <v>119.33697150537633</v>
      </c>
      <c r="L158" s="85">
        <f t="shared" si="20"/>
        <v>243.38860604838709</v>
      </c>
    </row>
    <row r="159" spans="1:12" s="90" customFormat="1">
      <c r="A159" s="83">
        <v>48</v>
      </c>
      <c r="B159" s="84" t="s">
        <v>55</v>
      </c>
      <c r="C159" s="41">
        <v>290836</v>
      </c>
      <c r="D159" s="41">
        <v>0</v>
      </c>
      <c r="E159" s="96">
        <v>1182691</v>
      </c>
      <c r="F159" s="41">
        <v>411219</v>
      </c>
      <c r="G159" s="41">
        <f t="shared" si="21"/>
        <v>1884746</v>
      </c>
      <c r="H159" s="32">
        <v>449.5448924731183</v>
      </c>
      <c r="I159" s="32" t="s">
        <v>203</v>
      </c>
      <c r="J159" s="32">
        <v>1828.0842069892471</v>
      </c>
      <c r="K159" s="32">
        <v>635.62076612903229</v>
      </c>
      <c r="L159" s="32">
        <f>H159+I159+J159+K159</f>
        <v>2913.2498655913978</v>
      </c>
    </row>
    <row r="160" spans="1:12" s="90" customFormat="1">
      <c r="A160" s="89"/>
      <c r="B160" s="89" t="s">
        <v>168</v>
      </c>
      <c r="C160" s="79">
        <v>290836</v>
      </c>
      <c r="D160" s="79">
        <v>0</v>
      </c>
      <c r="E160" s="79">
        <v>1182691</v>
      </c>
      <c r="F160" s="79">
        <v>411219</v>
      </c>
      <c r="G160" s="85">
        <f>G159*100%</f>
        <v>1884746</v>
      </c>
      <c r="H160" s="85">
        <v>449.5448924731183</v>
      </c>
      <c r="I160" s="85"/>
      <c r="J160" s="85">
        <v>1828.0842069892471</v>
      </c>
      <c r="K160" s="85">
        <v>635.62076612903229</v>
      </c>
      <c r="L160" s="85">
        <f>SUM(H160:K160)</f>
        <v>2913.2498655913978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7648</v>
      </c>
      <c r="E161" s="96">
        <v>1382929</v>
      </c>
      <c r="F161" s="41">
        <v>875980</v>
      </c>
      <c r="G161" s="41">
        <f>SUM(C161:F161)</f>
        <v>2266557</v>
      </c>
      <c r="H161" s="32" t="s">
        <v>203</v>
      </c>
      <c r="I161" s="32">
        <v>11.821505376344085</v>
      </c>
      <c r="J161" s="32">
        <v>2137.59186827957</v>
      </c>
      <c r="K161" s="32">
        <v>1354.0013440860216</v>
      </c>
      <c r="L161" s="32">
        <f t="shared" ref="L161:L200" si="22">SUM(H161:K161)</f>
        <v>3503.4147177419359</v>
      </c>
    </row>
    <row r="162" spans="1:12" s="90" customFormat="1">
      <c r="A162" s="89"/>
      <c r="B162" s="89" t="s">
        <v>169</v>
      </c>
      <c r="C162" s="79"/>
      <c r="D162" s="79">
        <v>7648</v>
      </c>
      <c r="E162" s="79">
        <v>1382929</v>
      </c>
      <c r="F162" s="79">
        <v>875980</v>
      </c>
      <c r="G162" s="85">
        <f>G161*100%</f>
        <v>2266557</v>
      </c>
      <c r="H162" s="85"/>
      <c r="I162" s="85">
        <v>11.821505376344085</v>
      </c>
      <c r="J162" s="85">
        <v>2137.59186827957</v>
      </c>
      <c r="K162" s="85">
        <v>1354.0013440860216</v>
      </c>
      <c r="L162" s="85">
        <f t="shared" si="22"/>
        <v>3503.4147177419359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113861</v>
      </c>
      <c r="F163" s="41">
        <v>186504</v>
      </c>
      <c r="G163" s="41">
        <f>SUM(C163:F163)</f>
        <v>300365</v>
      </c>
      <c r="H163" s="32" t="s">
        <v>203</v>
      </c>
      <c r="I163" s="32" t="s">
        <v>203</v>
      </c>
      <c r="J163" s="32">
        <v>175.99482526881718</v>
      </c>
      <c r="K163" s="32">
        <v>288.27903225806449</v>
      </c>
      <c r="L163" s="32">
        <f t="shared" si="22"/>
        <v>464.27385752688167</v>
      </c>
    </row>
    <row r="164" spans="1:12" s="90" customFormat="1">
      <c r="A164" s="89"/>
      <c r="B164" s="89" t="s">
        <v>170</v>
      </c>
      <c r="C164" s="79"/>
      <c r="D164" s="79"/>
      <c r="E164" s="79">
        <v>113861</v>
      </c>
      <c r="F164" s="79">
        <v>186504</v>
      </c>
      <c r="G164" s="85">
        <f>G163</f>
        <v>300365</v>
      </c>
      <c r="H164" s="85"/>
      <c r="I164" s="85"/>
      <c r="J164" s="85">
        <v>175.99482526881718</v>
      </c>
      <c r="K164" s="85">
        <v>288.27903225806449</v>
      </c>
      <c r="L164" s="85">
        <f t="shared" si="22"/>
        <v>464.27385752688167</v>
      </c>
    </row>
    <row r="165" spans="1:12" s="90" customFormat="1">
      <c r="A165" s="83">
        <v>51</v>
      </c>
      <c r="B165" s="84" t="s">
        <v>58</v>
      </c>
      <c r="C165" s="41">
        <v>11721</v>
      </c>
      <c r="D165" s="41">
        <v>0</v>
      </c>
      <c r="E165" s="96">
        <v>3557088</v>
      </c>
      <c r="F165" s="41">
        <v>665589</v>
      </c>
      <c r="G165" s="41">
        <f>SUM(C165:F165)</f>
        <v>4234398</v>
      </c>
      <c r="H165" s="32">
        <v>18.117137096774194</v>
      </c>
      <c r="I165" s="32" t="s">
        <v>203</v>
      </c>
      <c r="J165" s="32">
        <v>5498.1870967741934</v>
      </c>
      <c r="K165" s="32">
        <v>1028.8002016129033</v>
      </c>
      <c r="L165" s="32">
        <f t="shared" si="22"/>
        <v>6545.1044354838705</v>
      </c>
    </row>
    <row r="166" spans="1:12" s="90" customFormat="1">
      <c r="A166" s="89"/>
      <c r="B166" s="89" t="s">
        <v>171</v>
      </c>
      <c r="C166" s="79">
        <v>11721</v>
      </c>
      <c r="D166" s="79">
        <v>0</v>
      </c>
      <c r="E166" s="79">
        <v>3557088</v>
      </c>
      <c r="F166" s="79">
        <v>665589</v>
      </c>
      <c r="G166" s="85">
        <f>G165*100%</f>
        <v>4234398</v>
      </c>
      <c r="H166" s="85">
        <v>18.117137096774194</v>
      </c>
      <c r="I166" s="85"/>
      <c r="J166" s="85">
        <v>5498.1870967741934</v>
      </c>
      <c r="K166" s="85">
        <v>1028.8002016129033</v>
      </c>
      <c r="L166" s="85">
        <f t="shared" si="22"/>
        <v>6545.1044354838705</v>
      </c>
    </row>
    <row r="167" spans="1:12" s="90" customFormat="1">
      <c r="A167" s="83">
        <v>52</v>
      </c>
      <c r="B167" s="84" t="s">
        <v>59</v>
      </c>
      <c r="C167" s="41">
        <v>938945</v>
      </c>
      <c r="D167" s="41">
        <v>0</v>
      </c>
      <c r="E167" s="41">
        <v>1093102</v>
      </c>
      <c r="F167" s="41">
        <v>1716125</v>
      </c>
      <c r="G167" s="41">
        <f t="shared" ref="G167:G196" si="23">SUM(C167:F167)</f>
        <v>3748172</v>
      </c>
      <c r="H167" s="32">
        <v>1451.3262768817203</v>
      </c>
      <c r="I167" s="32" t="s">
        <v>203</v>
      </c>
      <c r="J167" s="32">
        <v>1689.6065860215053</v>
      </c>
      <c r="K167" s="32">
        <v>2652.6125672043008</v>
      </c>
      <c r="L167" s="32">
        <f t="shared" si="22"/>
        <v>5793.545430107526</v>
      </c>
    </row>
    <row r="168" spans="1:12" s="90" customFormat="1">
      <c r="A168" s="89"/>
      <c r="B168" s="89" t="s">
        <v>172</v>
      </c>
      <c r="C168" s="79">
        <v>938945</v>
      </c>
      <c r="D168" s="79"/>
      <c r="E168" s="79">
        <v>918971</v>
      </c>
      <c r="F168" s="79">
        <v>1519753</v>
      </c>
      <c r="G168" s="85">
        <f>SUM(C168:F168)</f>
        <v>3377669</v>
      </c>
      <c r="H168" s="85">
        <v>1451.3262768817203</v>
      </c>
      <c r="I168" s="85"/>
      <c r="J168" s="85">
        <v>1420.4524865591395</v>
      </c>
      <c r="K168" s="85">
        <v>2349.0805779569891</v>
      </c>
      <c r="L168" s="85">
        <f t="shared" si="22"/>
        <v>5220.8593413978488</v>
      </c>
    </row>
    <row r="169" spans="1:12" s="90" customFormat="1">
      <c r="A169" s="89"/>
      <c r="B169" s="89" t="s">
        <v>173</v>
      </c>
      <c r="C169" s="79"/>
      <c r="D169" s="79"/>
      <c r="E169" s="79">
        <v>174131</v>
      </c>
      <c r="F169" s="79">
        <v>154976</v>
      </c>
      <c r="G169" s="85">
        <f t="shared" si="23"/>
        <v>329107</v>
      </c>
      <c r="H169" s="85"/>
      <c r="I169" s="85"/>
      <c r="J169" s="85">
        <v>269.15409946236559</v>
      </c>
      <c r="K169" s="85">
        <v>239.54623655913977</v>
      </c>
      <c r="L169" s="85">
        <f t="shared" si="22"/>
        <v>508.70033602150534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41396</v>
      </c>
      <c r="G170" s="85">
        <f t="shared" si="23"/>
        <v>41396</v>
      </c>
      <c r="H170" s="85"/>
      <c r="I170" s="85"/>
      <c r="J170" s="85"/>
      <c r="K170" s="85">
        <v>63.985752688172042</v>
      </c>
      <c r="L170" s="85">
        <f t="shared" si="22"/>
        <v>63.985752688172042</v>
      </c>
    </row>
    <row r="171" spans="1:12" s="90" customFormat="1">
      <c r="A171" s="83">
        <v>53</v>
      </c>
      <c r="B171" s="84" t="s">
        <v>60</v>
      </c>
      <c r="C171" s="41">
        <v>585841</v>
      </c>
      <c r="D171" s="41"/>
      <c r="E171" s="41">
        <v>1606853</v>
      </c>
      <c r="F171" s="41">
        <v>1238749</v>
      </c>
      <c r="G171" s="41">
        <f t="shared" si="23"/>
        <v>3431443</v>
      </c>
      <c r="H171" s="32">
        <v>905.53380376344069</v>
      </c>
      <c r="I171" s="32" t="s">
        <v>203</v>
      </c>
      <c r="J171" s="32">
        <v>2483.7109543010752</v>
      </c>
      <c r="K171" s="32">
        <v>1914.7329973118276</v>
      </c>
      <c r="L171" s="32">
        <f t="shared" si="22"/>
        <v>5303.9777553763433</v>
      </c>
    </row>
    <row r="172" spans="1:12" s="90" customFormat="1">
      <c r="A172" s="89"/>
      <c r="B172" s="89" t="s">
        <v>184</v>
      </c>
      <c r="C172" s="79">
        <v>585841</v>
      </c>
      <c r="D172" s="79"/>
      <c r="E172" s="79">
        <v>1606853</v>
      </c>
      <c r="F172" s="79">
        <v>1238749</v>
      </c>
      <c r="G172" s="85">
        <f t="shared" si="23"/>
        <v>3431443</v>
      </c>
      <c r="H172" s="85">
        <v>905.53380376344069</v>
      </c>
      <c r="I172" s="85"/>
      <c r="J172" s="85">
        <v>2483.7109543010752</v>
      </c>
      <c r="K172" s="85">
        <v>1914.7329973118276</v>
      </c>
      <c r="L172" s="85">
        <f t="shared" si="22"/>
        <v>5303.9777553763433</v>
      </c>
    </row>
    <row r="173" spans="1:12" s="90" customFormat="1">
      <c r="A173" s="83">
        <v>54</v>
      </c>
      <c r="B173" s="84" t="s">
        <v>61</v>
      </c>
      <c r="C173" s="41">
        <v>140507</v>
      </c>
      <c r="D173" s="41">
        <v>0</v>
      </c>
      <c r="E173" s="41">
        <v>1551596</v>
      </c>
      <c r="F173" s="41">
        <v>772345</v>
      </c>
      <c r="G173" s="41">
        <f t="shared" si="23"/>
        <v>2464448</v>
      </c>
      <c r="H173" s="32">
        <v>217.18151881720428</v>
      </c>
      <c r="I173" s="32" t="s">
        <v>203</v>
      </c>
      <c r="J173" s="32">
        <v>2398.3002688172041</v>
      </c>
      <c r="K173" s="32">
        <v>1193.8128360215053</v>
      </c>
      <c r="L173" s="32">
        <f t="shared" si="22"/>
        <v>3809.2946236559137</v>
      </c>
    </row>
    <row r="174" spans="1:12" s="90" customFormat="1">
      <c r="A174" s="89"/>
      <c r="B174" s="89" t="s">
        <v>185</v>
      </c>
      <c r="C174" s="79"/>
      <c r="D174" s="79"/>
      <c r="E174" s="79">
        <v>224287</v>
      </c>
      <c r="F174" s="79">
        <v>114807</v>
      </c>
      <c r="G174" s="85">
        <f t="shared" si="23"/>
        <v>339094</v>
      </c>
      <c r="H174" s="85"/>
      <c r="I174" s="85"/>
      <c r="J174" s="85">
        <v>346.68017473118272</v>
      </c>
      <c r="K174" s="85">
        <v>177.45705645161289</v>
      </c>
      <c r="L174" s="85">
        <f t="shared" si="22"/>
        <v>524.13723118279563</v>
      </c>
    </row>
    <row r="175" spans="1:12" s="90" customFormat="1">
      <c r="A175" s="89"/>
      <c r="B175" s="89" t="s">
        <v>186</v>
      </c>
      <c r="C175" s="79"/>
      <c r="D175" s="79"/>
      <c r="E175" s="79">
        <v>122837</v>
      </c>
      <c r="F175" s="79">
        <v>121677</v>
      </c>
      <c r="G175" s="85">
        <f t="shared" si="23"/>
        <v>244514</v>
      </c>
      <c r="H175" s="85"/>
      <c r="I175" s="85"/>
      <c r="J175" s="85">
        <v>189.86901881720428</v>
      </c>
      <c r="K175" s="85">
        <v>188.07600806451609</v>
      </c>
      <c r="L175" s="85">
        <f t="shared" si="22"/>
        <v>377.94502688172037</v>
      </c>
    </row>
    <row r="176" spans="1:12" s="90" customFormat="1">
      <c r="A176" s="89"/>
      <c r="B176" s="89" t="s">
        <v>187</v>
      </c>
      <c r="C176" s="79"/>
      <c r="D176" s="79"/>
      <c r="E176" s="79">
        <v>8680</v>
      </c>
      <c r="F176" s="79">
        <v>6985</v>
      </c>
      <c r="G176" s="85">
        <f t="shared" si="23"/>
        <v>15665</v>
      </c>
      <c r="H176" s="85"/>
      <c r="I176" s="85"/>
      <c r="J176" s="85">
        <v>13.416666666666664</v>
      </c>
      <c r="K176" s="85">
        <v>10.796706989247312</v>
      </c>
      <c r="L176" s="85">
        <f t="shared" si="22"/>
        <v>24.213373655913976</v>
      </c>
    </row>
    <row r="177" spans="1:12" s="90" customFormat="1">
      <c r="A177" s="89"/>
      <c r="B177" s="89" t="s">
        <v>188</v>
      </c>
      <c r="C177" s="79"/>
      <c r="D177" s="79"/>
      <c r="E177" s="79">
        <v>34026</v>
      </c>
      <c r="F177" s="79">
        <v>1090</v>
      </c>
      <c r="G177" s="85">
        <f t="shared" si="23"/>
        <v>35116</v>
      </c>
      <c r="H177" s="85"/>
      <c r="I177" s="85"/>
      <c r="J177" s="85">
        <v>52.593951612903226</v>
      </c>
      <c r="K177" s="85">
        <v>1.6848118279569892</v>
      </c>
      <c r="L177" s="85">
        <f t="shared" si="22"/>
        <v>54.278763440860217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3"/>
        <v>0</v>
      </c>
      <c r="H178" s="85"/>
      <c r="I178" s="85"/>
      <c r="J178" s="85"/>
      <c r="K178" s="85"/>
      <c r="L178" s="85">
        <f t="shared" si="22"/>
        <v>0</v>
      </c>
    </row>
    <row r="179" spans="1:12" s="90" customFormat="1">
      <c r="A179" s="89"/>
      <c r="B179" s="89" t="s">
        <v>190</v>
      </c>
      <c r="C179" s="79"/>
      <c r="D179" s="79"/>
      <c r="E179" s="79">
        <v>337380</v>
      </c>
      <c r="F179" s="79"/>
      <c r="G179" s="85">
        <f t="shared" si="23"/>
        <v>337380</v>
      </c>
      <c r="H179" s="85"/>
      <c r="I179" s="85"/>
      <c r="J179" s="85">
        <v>521.48790322580635</v>
      </c>
      <c r="K179" s="85"/>
      <c r="L179" s="85">
        <f t="shared" si="22"/>
        <v>521.48790322580635</v>
      </c>
    </row>
    <row r="180" spans="1:12" s="90" customFormat="1">
      <c r="A180" s="89"/>
      <c r="B180" s="89" t="s">
        <v>191</v>
      </c>
      <c r="C180" s="79">
        <v>140507</v>
      </c>
      <c r="D180" s="79"/>
      <c r="E180" s="79">
        <v>81895</v>
      </c>
      <c r="F180" s="79">
        <v>12321</v>
      </c>
      <c r="G180" s="85">
        <f t="shared" si="23"/>
        <v>234723</v>
      </c>
      <c r="H180" s="85">
        <v>217.18151881720428</v>
      </c>
      <c r="I180" s="85"/>
      <c r="J180" s="85">
        <v>126.58501344086021</v>
      </c>
      <c r="K180" s="85">
        <v>19.044556451612898</v>
      </c>
      <c r="L180" s="85">
        <f t="shared" si="22"/>
        <v>362.81108870967739</v>
      </c>
    </row>
    <row r="181" spans="1:12" s="90" customFormat="1">
      <c r="A181" s="89"/>
      <c r="B181" s="89" t="s">
        <v>192</v>
      </c>
      <c r="C181" s="79"/>
      <c r="D181" s="79"/>
      <c r="E181" s="79">
        <v>529776</v>
      </c>
      <c r="F181" s="79">
        <v>499625</v>
      </c>
      <c r="G181" s="85">
        <f t="shared" si="23"/>
        <v>1029401</v>
      </c>
      <c r="H181" s="85"/>
      <c r="I181" s="85"/>
      <c r="J181" s="85">
        <v>818.8741935483871</v>
      </c>
      <c r="K181" s="85">
        <v>772.26982526881716</v>
      </c>
      <c r="L181" s="85">
        <f t="shared" si="22"/>
        <v>1591.1440188172041</v>
      </c>
    </row>
    <row r="182" spans="1:12" s="90" customFormat="1">
      <c r="A182" s="89"/>
      <c r="B182" s="89" t="s">
        <v>198</v>
      </c>
      <c r="C182" s="79"/>
      <c r="D182" s="79"/>
      <c r="E182" s="79">
        <v>212715</v>
      </c>
      <c r="F182" s="79">
        <v>15840</v>
      </c>
      <c r="G182" s="85">
        <f t="shared" si="23"/>
        <v>228555</v>
      </c>
      <c r="H182" s="85"/>
      <c r="I182" s="85"/>
      <c r="J182" s="85">
        <v>328.79334677419354</v>
      </c>
      <c r="K182" s="85"/>
      <c r="L182" s="85">
        <f t="shared" si="22"/>
        <v>328.79334677419354</v>
      </c>
    </row>
    <row r="183" spans="1:12" s="90" customFormat="1">
      <c r="A183" s="80">
        <v>55</v>
      </c>
      <c r="B183" s="97" t="s">
        <v>62</v>
      </c>
      <c r="C183" s="55">
        <v>20488</v>
      </c>
      <c r="D183" s="55">
        <v>69680</v>
      </c>
      <c r="E183" s="55">
        <v>2657743</v>
      </c>
      <c r="F183" s="55">
        <v>641604</v>
      </c>
      <c r="G183" s="55">
        <f t="shared" si="23"/>
        <v>3389515</v>
      </c>
      <c r="H183" s="26">
        <v>31.668279569892473</v>
      </c>
      <c r="I183" s="26">
        <v>107.70430107526882</v>
      </c>
      <c r="J183" s="26">
        <v>4108.0704973118281</v>
      </c>
      <c r="K183" s="26">
        <v>991.72661290322571</v>
      </c>
      <c r="L183" s="26">
        <f t="shared" si="22"/>
        <v>5239.1696908602153</v>
      </c>
    </row>
    <row r="184" spans="1:12" s="90" customFormat="1">
      <c r="A184" s="89"/>
      <c r="B184" s="89" t="s">
        <v>175</v>
      </c>
      <c r="C184" s="79"/>
      <c r="D184" s="79"/>
      <c r="E184" s="79">
        <v>794574</v>
      </c>
      <c r="F184" s="79">
        <v>288203</v>
      </c>
      <c r="G184" s="85">
        <f t="shared" si="23"/>
        <v>1082777</v>
      </c>
      <c r="H184" s="85"/>
      <c r="I184" s="85"/>
      <c r="J184" s="85">
        <v>1228.1721774193547</v>
      </c>
      <c r="K184" s="85">
        <v>445.47506720430107</v>
      </c>
      <c r="L184" s="85">
        <f t="shared" si="22"/>
        <v>1673.6472446236558</v>
      </c>
    </row>
    <row r="185" spans="1:12" s="90" customFormat="1">
      <c r="A185" s="89"/>
      <c r="B185" s="89" t="s">
        <v>176</v>
      </c>
      <c r="C185" s="79"/>
      <c r="D185" s="79"/>
      <c r="E185" s="79">
        <v>628498</v>
      </c>
      <c r="F185" s="79">
        <v>40644</v>
      </c>
      <c r="G185" s="85">
        <f t="shared" si="23"/>
        <v>669142</v>
      </c>
      <c r="H185" s="85"/>
      <c r="I185" s="85"/>
      <c r="J185" s="85">
        <v>971.4686827956989</v>
      </c>
      <c r="K185" s="85">
        <v>62.823387096774191</v>
      </c>
      <c r="L185" s="85">
        <f t="shared" si="22"/>
        <v>1034.2920698924731</v>
      </c>
    </row>
    <row r="186" spans="1:12" s="90" customFormat="1">
      <c r="A186" s="89"/>
      <c r="B186" s="89" t="s">
        <v>177</v>
      </c>
      <c r="C186" s="79"/>
      <c r="D186" s="79">
        <v>69680</v>
      </c>
      <c r="E186" s="79">
        <v>368512</v>
      </c>
      <c r="F186" s="79">
        <v>130602</v>
      </c>
      <c r="G186" s="85">
        <f t="shared" si="23"/>
        <v>568794</v>
      </c>
      <c r="H186" s="85"/>
      <c r="I186" s="85">
        <v>107.70430107526882</v>
      </c>
      <c r="J186" s="85">
        <v>569.60860215053754</v>
      </c>
      <c r="K186" s="85">
        <v>201.87137096774191</v>
      </c>
      <c r="L186" s="85">
        <f t="shared" si="22"/>
        <v>879.18427419354828</v>
      </c>
    </row>
    <row r="187" spans="1:12" s="90" customFormat="1">
      <c r="A187" s="89"/>
      <c r="B187" s="89" t="s">
        <v>179</v>
      </c>
      <c r="C187" s="79"/>
      <c r="D187" s="79"/>
      <c r="E187" s="79">
        <v>204003</v>
      </c>
      <c r="F187" s="79">
        <v>24817</v>
      </c>
      <c r="G187" s="85">
        <f t="shared" si="23"/>
        <v>228820</v>
      </c>
      <c r="H187" s="85"/>
      <c r="I187" s="85"/>
      <c r="J187" s="85">
        <v>315.32721774193544</v>
      </c>
      <c r="K187" s="85">
        <v>38.359610215053763</v>
      </c>
      <c r="L187" s="85">
        <f t="shared" si="22"/>
        <v>353.68682795698919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9924</v>
      </c>
      <c r="G188" s="85">
        <f t="shared" si="23"/>
        <v>9924</v>
      </c>
      <c r="H188" s="85"/>
      <c r="I188" s="85"/>
      <c r="J188" s="85"/>
      <c r="K188" s="85">
        <v>15.339516129032257</v>
      </c>
      <c r="L188" s="85">
        <f t="shared" si="22"/>
        <v>15.339516129032257</v>
      </c>
    </row>
    <row r="189" spans="1:12" s="90" customFormat="1" ht="30">
      <c r="A189" s="89"/>
      <c r="B189" s="93" t="s">
        <v>180</v>
      </c>
      <c r="C189" s="79"/>
      <c r="D189" s="79"/>
      <c r="E189" s="79">
        <v>122028</v>
      </c>
      <c r="F189" s="79"/>
      <c r="G189" s="85">
        <f t="shared" si="23"/>
        <v>122028</v>
      </c>
      <c r="H189" s="85"/>
      <c r="I189" s="85"/>
      <c r="J189" s="85">
        <v>188.61854838709678</v>
      </c>
      <c r="K189" s="85"/>
      <c r="L189" s="85">
        <f t="shared" si="22"/>
        <v>188.61854838709678</v>
      </c>
    </row>
    <row r="190" spans="1:12" s="90" customFormat="1">
      <c r="A190" s="89"/>
      <c r="B190" s="89" t="s">
        <v>181</v>
      </c>
      <c r="C190" s="79"/>
      <c r="D190" s="79"/>
      <c r="E190" s="79">
        <v>502486</v>
      </c>
      <c r="F190" s="79">
        <v>137453</v>
      </c>
      <c r="G190" s="85">
        <f t="shared" si="23"/>
        <v>639939</v>
      </c>
      <c r="H190" s="85"/>
      <c r="I190" s="85"/>
      <c r="J190" s="85">
        <v>776.692069892473</v>
      </c>
      <c r="K190" s="85">
        <v>212.46095430107525</v>
      </c>
      <c r="L190" s="85">
        <f t="shared" si="22"/>
        <v>989.15302419354828</v>
      </c>
    </row>
    <row r="191" spans="1:12" s="90" customFormat="1">
      <c r="A191" s="89"/>
      <c r="B191" s="89" t="s">
        <v>182</v>
      </c>
      <c r="C191" s="79"/>
      <c r="D191" s="79"/>
      <c r="E191" s="79">
        <v>13483</v>
      </c>
      <c r="F191" s="79"/>
      <c r="G191" s="85">
        <f t="shared" si="23"/>
        <v>13483</v>
      </c>
      <c r="H191" s="85"/>
      <c r="I191" s="85"/>
      <c r="J191" s="85">
        <v>20.840658602150533</v>
      </c>
      <c r="K191" s="85"/>
      <c r="L191" s="85">
        <f t="shared" si="22"/>
        <v>20.840658602150533</v>
      </c>
    </row>
    <row r="192" spans="1:12" s="90" customFormat="1">
      <c r="A192" s="89"/>
      <c r="B192" s="89" t="s">
        <v>183</v>
      </c>
      <c r="C192" s="79"/>
      <c r="D192" s="79"/>
      <c r="E192" s="79">
        <v>24159</v>
      </c>
      <c r="F192" s="79">
        <v>9961</v>
      </c>
      <c r="G192" s="85">
        <f t="shared" si="23"/>
        <v>34120</v>
      </c>
      <c r="H192" s="85"/>
      <c r="I192" s="85"/>
      <c r="J192" s="85">
        <v>37.342540322580639</v>
      </c>
      <c r="K192" s="85">
        <v>15.396706989247312</v>
      </c>
      <c r="L192" s="85">
        <f t="shared" si="22"/>
        <v>52.739247311827953</v>
      </c>
    </row>
    <row r="193" spans="1:12" s="90" customFormat="1">
      <c r="A193" s="38">
        <v>56</v>
      </c>
      <c r="B193" s="27" t="s">
        <v>63</v>
      </c>
      <c r="C193" s="28">
        <v>97847</v>
      </c>
      <c r="D193" s="28">
        <v>964</v>
      </c>
      <c r="E193" s="28">
        <v>2450624</v>
      </c>
      <c r="F193" s="28">
        <v>2360297</v>
      </c>
      <c r="G193" s="28">
        <f t="shared" si="23"/>
        <v>4909732</v>
      </c>
      <c r="H193" s="29">
        <v>151.24200268817202</v>
      </c>
      <c r="I193" s="29">
        <v>1.4900537634408602</v>
      </c>
      <c r="J193" s="29">
        <v>3787.9268817204302</v>
      </c>
      <c r="K193" s="29">
        <v>3648.3085349462363</v>
      </c>
      <c r="L193" s="29">
        <f t="shared" si="22"/>
        <v>7588.9674731182795</v>
      </c>
    </row>
    <row r="194" spans="1:12">
      <c r="A194" s="40"/>
      <c r="B194" s="14" t="s">
        <v>193</v>
      </c>
      <c r="C194" s="15"/>
      <c r="D194" s="15">
        <v>964</v>
      </c>
      <c r="E194" s="15">
        <v>1693212</v>
      </c>
      <c r="F194" s="15">
        <v>1572092</v>
      </c>
      <c r="G194" s="15">
        <f t="shared" si="23"/>
        <v>3266268</v>
      </c>
      <c r="H194" s="16"/>
      <c r="I194" s="16">
        <v>1.4900537634408602</v>
      </c>
      <c r="J194" s="16">
        <v>2617.1959677419354</v>
      </c>
      <c r="K194" s="16">
        <v>2429.9809139784943</v>
      </c>
      <c r="L194" s="16">
        <f t="shared" si="22"/>
        <v>5048.6669354838705</v>
      </c>
    </row>
    <row r="195" spans="1:12">
      <c r="A195" s="40"/>
      <c r="B195" s="14" t="s">
        <v>194</v>
      </c>
      <c r="C195" s="15">
        <v>97847</v>
      </c>
      <c r="D195" s="15"/>
      <c r="E195" s="15">
        <v>757412</v>
      </c>
      <c r="F195" s="15">
        <v>788205</v>
      </c>
      <c r="G195" s="15">
        <f t="shared" si="23"/>
        <v>1643464</v>
      </c>
      <c r="H195" s="16">
        <v>151.24200268817202</v>
      </c>
      <c r="I195" s="16"/>
      <c r="J195" s="16">
        <v>1170.7309139784945</v>
      </c>
      <c r="K195" s="16">
        <v>1218.3276209677417</v>
      </c>
      <c r="L195" s="16">
        <f t="shared" si="22"/>
        <v>2540.3005376344081</v>
      </c>
    </row>
    <row r="196" spans="1:12">
      <c r="A196" s="56">
        <v>57</v>
      </c>
      <c r="B196" s="57" t="s">
        <v>64</v>
      </c>
      <c r="C196" s="58">
        <v>335198</v>
      </c>
      <c r="D196" s="58">
        <v>0</v>
      </c>
      <c r="E196" s="58">
        <v>572631</v>
      </c>
      <c r="F196" s="58">
        <v>582249</v>
      </c>
      <c r="G196" s="58">
        <f t="shared" si="23"/>
        <v>1490078</v>
      </c>
      <c r="H196" s="43">
        <v>518.11518817204296</v>
      </c>
      <c r="I196" s="43" t="s">
        <v>203</v>
      </c>
      <c r="J196" s="43">
        <v>885.11512096774186</v>
      </c>
      <c r="K196" s="43">
        <v>899.98165322580644</v>
      </c>
      <c r="L196" s="43">
        <f t="shared" si="22"/>
        <v>2303.2119623655913</v>
      </c>
    </row>
    <row r="197" spans="1:12">
      <c r="A197" s="39"/>
      <c r="B197" s="13" t="s">
        <v>195</v>
      </c>
      <c r="C197" s="8">
        <v>335198</v>
      </c>
      <c r="D197" s="8"/>
      <c r="E197" s="8">
        <v>62989.41</v>
      </c>
      <c r="F197" s="8">
        <v>69869.88</v>
      </c>
      <c r="G197" s="8">
        <f>SUM(C197:F197)</f>
        <v>468057.29000000004</v>
      </c>
      <c r="H197" s="9">
        <v>518.11518817204296</v>
      </c>
      <c r="I197" s="9"/>
      <c r="J197" s="9">
        <v>97.362663306451608</v>
      </c>
      <c r="K197" s="9">
        <v>107.99779838709678</v>
      </c>
      <c r="L197" s="9">
        <f t="shared" si="22"/>
        <v>723.47564986559132</v>
      </c>
    </row>
    <row r="198" spans="1:12">
      <c r="A198" s="64"/>
      <c r="B198" s="13" t="s">
        <v>202</v>
      </c>
      <c r="C198" s="65"/>
      <c r="D198" s="65"/>
      <c r="E198" s="65">
        <v>509641.59</v>
      </c>
      <c r="F198" s="65">
        <v>512379.12</v>
      </c>
      <c r="G198" s="8">
        <f>SUM(C198:F198)</f>
        <v>1022020.71</v>
      </c>
      <c r="H198" s="66"/>
      <c r="I198" s="66"/>
      <c r="J198" s="66">
        <v>787.75245766129035</v>
      </c>
      <c r="K198" s="66">
        <v>791.98385483870959</v>
      </c>
      <c r="L198" s="9">
        <f t="shared" si="22"/>
        <v>1579.7363124999999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1771558</v>
      </c>
      <c r="F199" s="19">
        <v>1175941</v>
      </c>
      <c r="G199" s="19">
        <f>SUM(C199:F199)</f>
        <v>2947499</v>
      </c>
      <c r="H199" s="20" t="s">
        <v>203</v>
      </c>
      <c r="I199" s="20" t="s">
        <v>203</v>
      </c>
      <c r="J199" s="20">
        <v>2738.2952956989247</v>
      </c>
      <c r="K199" s="20">
        <v>1817.6507392473118</v>
      </c>
      <c r="L199" s="20">
        <f t="shared" si="22"/>
        <v>4555.946034946237</v>
      </c>
    </row>
    <row r="200" spans="1:12">
      <c r="A200" s="34"/>
      <c r="B200" s="21" t="s">
        <v>196</v>
      </c>
      <c r="C200" s="22"/>
      <c r="D200" s="22">
        <v>0</v>
      </c>
      <c r="E200" s="22">
        <v>1771558</v>
      </c>
      <c r="F200" s="22">
        <v>1175941</v>
      </c>
      <c r="G200" s="22">
        <f>SUM(C200:F200)</f>
        <v>2947499</v>
      </c>
      <c r="H200" s="23"/>
      <c r="I200" s="23" t="s">
        <v>203</v>
      </c>
      <c r="J200" s="23">
        <v>2738.2952956989247</v>
      </c>
      <c r="K200" s="23">
        <v>1817.6507392473118</v>
      </c>
      <c r="L200" s="23">
        <f t="shared" si="22"/>
        <v>4555.946034946237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16030899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2315120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105864709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53889453</v>
      </c>
      <c r="G201" s="61">
        <f>C201+D201+E201+F201</f>
        <v>178100181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24778.943346774184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3578.4784946236555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163634.9668682795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83296.869556451595</v>
      </c>
      <c r="L201" s="62">
        <f>H201+I201+J201+K201</f>
        <v>275289.25826612895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6" spans="1:12">
      <c r="D206" s="72"/>
      <c r="E206" s="72"/>
      <c r="F206" s="72"/>
      <c r="G206" s="72"/>
    </row>
    <row r="207" spans="1:12">
      <c r="D207" s="72"/>
      <c r="E207" s="72"/>
      <c r="F207" s="72"/>
      <c r="G207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9" activePane="bottomRight" state="frozen"/>
      <selection pane="topRight" activeCell="I1" sqref="I1"/>
      <selection pane="bottomLeft" activeCell="A29" sqref="A29"/>
      <selection pane="bottomRight" activeCell="N28" sqref="N28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213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03" t="s">
        <v>9</v>
      </c>
      <c r="H6" s="103" t="s">
        <v>5</v>
      </c>
      <c r="I6" s="103" t="s">
        <v>6</v>
      </c>
      <c r="J6" s="103" t="s">
        <v>7</v>
      </c>
      <c r="K6" s="103" t="s">
        <v>8</v>
      </c>
      <c r="L6" s="103" t="s">
        <v>9</v>
      </c>
    </row>
    <row r="7" spans="1:13" s="76" customFormat="1">
      <c r="A7" s="73">
        <v>1</v>
      </c>
      <c r="B7" s="74" t="s">
        <v>10</v>
      </c>
      <c r="C7" s="75">
        <v>421195</v>
      </c>
      <c r="D7" s="75">
        <v>153057</v>
      </c>
      <c r="E7" s="75">
        <v>1094291</v>
      </c>
      <c r="F7" s="75">
        <v>289025</v>
      </c>
      <c r="G7" s="75">
        <v>1957568</v>
      </c>
      <c r="H7" s="20">
        <v>651.04065860215053</v>
      </c>
      <c r="I7" s="20">
        <v>236.58004032258063</v>
      </c>
      <c r="J7" s="20">
        <v>1691.4444220430107</v>
      </c>
      <c r="K7" s="20">
        <v>446.74563172043008</v>
      </c>
      <c r="L7" s="20">
        <v>3025.8107526881718</v>
      </c>
    </row>
    <row r="8" spans="1:13" s="76" customFormat="1">
      <c r="A8" s="77"/>
      <c r="B8" s="78" t="s">
        <v>70</v>
      </c>
      <c r="C8" s="79">
        <v>421195</v>
      </c>
      <c r="D8" s="79">
        <v>153057</v>
      </c>
      <c r="E8" s="79">
        <v>1094291</v>
      </c>
      <c r="F8" s="79">
        <v>289025</v>
      </c>
      <c r="G8" s="79">
        <v>1957568</v>
      </c>
      <c r="H8" s="79">
        <v>651.04065860215053</v>
      </c>
      <c r="I8" s="79"/>
      <c r="J8" s="79">
        <v>1691.4444220430107</v>
      </c>
      <c r="K8" s="79">
        <v>446.74563172043008</v>
      </c>
      <c r="L8" s="79">
        <v>3025.8107526881718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220983</v>
      </c>
      <c r="F9" s="55">
        <v>439376</v>
      </c>
      <c r="G9" s="55">
        <v>660359</v>
      </c>
      <c r="H9" s="26" t="s">
        <v>203</v>
      </c>
      <c r="I9" s="26" t="s">
        <v>203</v>
      </c>
      <c r="J9" s="26">
        <v>341.57318548387093</v>
      </c>
      <c r="K9" s="26">
        <v>679.14301075268804</v>
      </c>
      <c r="L9" s="26">
        <v>1020.716196236559</v>
      </c>
    </row>
    <row r="10" spans="1:13" s="76" customFormat="1">
      <c r="A10" s="78"/>
      <c r="B10" s="78" t="s">
        <v>71</v>
      </c>
      <c r="C10" s="79"/>
      <c r="D10" s="79"/>
      <c r="E10" s="79">
        <v>12154.065000000001</v>
      </c>
      <c r="F10" s="79">
        <v>219688</v>
      </c>
      <c r="G10" s="79">
        <v>231842.065</v>
      </c>
      <c r="H10" s="79"/>
      <c r="I10" s="79"/>
      <c r="J10" s="79">
        <v>18.7865252016129</v>
      </c>
      <c r="K10" s="79">
        <v>339.57150537634402</v>
      </c>
      <c r="L10" s="79">
        <v>358.35803057795692</v>
      </c>
    </row>
    <row r="11" spans="1:13" s="76" customFormat="1">
      <c r="A11" s="78"/>
      <c r="B11" s="78" t="s">
        <v>72</v>
      </c>
      <c r="C11" s="79"/>
      <c r="D11" s="79"/>
      <c r="E11" s="79">
        <v>128170.13999999998</v>
      </c>
      <c r="F11" s="79">
        <v>215294.24</v>
      </c>
      <c r="G11" s="79">
        <v>343464.38</v>
      </c>
      <c r="H11" s="79"/>
      <c r="I11" s="79"/>
      <c r="J11" s="79">
        <v>198.11244758064512</v>
      </c>
      <c r="K11" s="79">
        <v>332.7800752688172</v>
      </c>
      <c r="L11" s="79">
        <v>530.89252284946235</v>
      </c>
    </row>
    <row r="12" spans="1:13" s="76" customFormat="1">
      <c r="A12" s="78"/>
      <c r="B12" s="78" t="s">
        <v>73</v>
      </c>
      <c r="C12" s="79"/>
      <c r="D12" s="79"/>
      <c r="E12" s="79">
        <v>24308.13</v>
      </c>
      <c r="F12" s="79">
        <v>4393.76</v>
      </c>
      <c r="G12" s="79">
        <v>28701.89</v>
      </c>
      <c r="H12" s="79"/>
      <c r="I12" s="79"/>
      <c r="J12" s="79">
        <v>37.5730504032258</v>
      </c>
      <c r="K12" s="79">
        <v>6.7914301075268817</v>
      </c>
      <c r="L12" s="79">
        <v>44.364480510752685</v>
      </c>
    </row>
    <row r="13" spans="1:13" s="76" customFormat="1">
      <c r="A13" s="82"/>
      <c r="B13" s="82" t="s">
        <v>113</v>
      </c>
      <c r="C13" s="79"/>
      <c r="D13" s="79"/>
      <c r="E13" s="79">
        <v>56350.665000000001</v>
      </c>
      <c r="F13" s="79"/>
      <c r="G13" s="79">
        <v>56350.665000000001</v>
      </c>
      <c r="H13" s="79"/>
      <c r="I13" s="79"/>
      <c r="J13" s="79">
        <v>87.101162298387081</v>
      </c>
      <c r="K13" s="79"/>
      <c r="L13" s="79">
        <v>87.101162298387081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835590</v>
      </c>
      <c r="F14" s="41">
        <v>935173</v>
      </c>
      <c r="G14" s="41">
        <v>1770763</v>
      </c>
      <c r="H14" s="32" t="s">
        <v>203</v>
      </c>
      <c r="I14" s="32" t="s">
        <v>203</v>
      </c>
      <c r="J14" s="32">
        <v>1291.5705645161288</v>
      </c>
      <c r="K14" s="32">
        <v>1445.4959005376343</v>
      </c>
      <c r="L14" s="32">
        <v>2737.0664650537628</v>
      </c>
    </row>
    <row r="15" spans="1:13" s="76" customFormat="1">
      <c r="A15" s="78"/>
      <c r="B15" s="78" t="s">
        <v>74</v>
      </c>
      <c r="C15" s="79"/>
      <c r="D15" s="79"/>
      <c r="E15" s="79">
        <v>835590</v>
      </c>
      <c r="F15" s="79">
        <v>935173</v>
      </c>
      <c r="G15" s="79">
        <v>1770763</v>
      </c>
      <c r="H15" s="79"/>
      <c r="I15" s="79"/>
      <c r="J15" s="79">
        <v>1291.5705645161288</v>
      </c>
      <c r="K15" s="79">
        <v>1445.4959005376343</v>
      </c>
      <c r="L15" s="79">
        <v>2737.0664650537628</v>
      </c>
    </row>
    <row r="16" spans="1:13" s="76" customFormat="1">
      <c r="A16" s="83">
        <v>4</v>
      </c>
      <c r="B16" s="84" t="s">
        <v>13</v>
      </c>
      <c r="C16" s="41">
        <v>226618</v>
      </c>
      <c r="D16" s="41">
        <v>0</v>
      </c>
      <c r="E16" s="41">
        <v>930069</v>
      </c>
      <c r="F16" s="41">
        <v>408634</v>
      </c>
      <c r="G16" s="41">
        <v>1565321</v>
      </c>
      <c r="H16" s="32">
        <v>350.28319892473121</v>
      </c>
      <c r="I16" s="32" t="s">
        <v>203</v>
      </c>
      <c r="J16" s="32">
        <v>1437.6066532258064</v>
      </c>
      <c r="K16" s="32">
        <v>631.62513440860209</v>
      </c>
      <c r="L16" s="32">
        <v>2419.5149865591397</v>
      </c>
    </row>
    <row r="17" spans="1:12" s="76" customFormat="1">
      <c r="A17" s="78"/>
      <c r="B17" s="78" t="s">
        <v>80</v>
      </c>
      <c r="C17" s="79">
        <v>226618</v>
      </c>
      <c r="D17" s="79"/>
      <c r="E17" s="79">
        <v>93116</v>
      </c>
      <c r="F17" s="79">
        <v>65074</v>
      </c>
      <c r="G17" s="79">
        <v>384808</v>
      </c>
      <c r="H17" s="79">
        <v>350.28319892473121</v>
      </c>
      <c r="I17" s="79"/>
      <c r="J17" s="79">
        <v>143.9293010752688</v>
      </c>
      <c r="K17" s="79">
        <v>100.58481182795698</v>
      </c>
      <c r="L17" s="79">
        <v>594.79731182795695</v>
      </c>
    </row>
    <row r="18" spans="1:12" s="76" customFormat="1">
      <c r="A18" s="78"/>
      <c r="B18" s="78" t="s">
        <v>81</v>
      </c>
      <c r="C18" s="79"/>
      <c r="D18" s="79"/>
      <c r="E18" s="79">
        <v>836953</v>
      </c>
      <c r="F18" s="79">
        <v>343560</v>
      </c>
      <c r="G18" s="79">
        <v>1180513</v>
      </c>
      <c r="H18" s="79"/>
      <c r="I18" s="79"/>
      <c r="J18" s="79">
        <v>1293.6773521505374</v>
      </c>
      <c r="K18" s="79">
        <v>531.04032258064512</v>
      </c>
      <c r="L18" s="79">
        <v>1824.7176747311826</v>
      </c>
    </row>
    <row r="19" spans="1:12" s="76" customFormat="1">
      <c r="A19" s="83">
        <v>5</v>
      </c>
      <c r="B19" s="84" t="s">
        <v>14</v>
      </c>
      <c r="C19" s="41">
        <v>227566</v>
      </c>
      <c r="D19" s="41">
        <v>121842</v>
      </c>
      <c r="E19" s="41">
        <v>3474397</v>
      </c>
      <c r="F19" s="41">
        <v>1462086</v>
      </c>
      <c r="G19" s="41">
        <v>5285891</v>
      </c>
      <c r="H19" s="32">
        <v>351.74852150537635</v>
      </c>
      <c r="I19" s="32">
        <v>188.33104838709679</v>
      </c>
      <c r="J19" s="32">
        <v>5370.3717069892473</v>
      </c>
      <c r="K19" s="32">
        <v>2259.944758064516</v>
      </c>
      <c r="L19" s="32">
        <v>8170.3960349462359</v>
      </c>
    </row>
    <row r="20" spans="1:12" s="76" customFormat="1">
      <c r="A20" s="78"/>
      <c r="B20" s="78" t="s">
        <v>78</v>
      </c>
      <c r="C20" s="79">
        <v>227566</v>
      </c>
      <c r="D20" s="79">
        <v>121842</v>
      </c>
      <c r="E20" s="79">
        <v>1111807</v>
      </c>
      <c r="F20" s="79">
        <v>87725</v>
      </c>
      <c r="G20" s="79">
        <v>1548940</v>
      </c>
      <c r="H20" s="79">
        <v>351.74852150537635</v>
      </c>
      <c r="I20" s="79">
        <v>188.33104838709679</v>
      </c>
      <c r="J20" s="79">
        <v>1718.5188844086019</v>
      </c>
      <c r="K20" s="79">
        <v>135.59643817204301</v>
      </c>
      <c r="L20" s="79">
        <v>2394.1948924731178</v>
      </c>
    </row>
    <row r="21" spans="1:12" s="76" customFormat="1">
      <c r="A21" s="78"/>
      <c r="B21" s="78" t="s">
        <v>79</v>
      </c>
      <c r="C21" s="79"/>
      <c r="D21" s="79"/>
      <c r="E21" s="79">
        <v>1007575</v>
      </c>
      <c r="F21" s="79">
        <v>760285</v>
      </c>
      <c r="G21" s="79">
        <v>1767860</v>
      </c>
      <c r="H21" s="79"/>
      <c r="I21" s="79"/>
      <c r="J21" s="79">
        <v>1557.4075940860214</v>
      </c>
      <c r="K21" s="79">
        <v>1175.1717069892472</v>
      </c>
      <c r="L21" s="79">
        <v>2732.5793010752686</v>
      </c>
    </row>
    <row r="22" spans="1:12" s="76" customFormat="1">
      <c r="A22" s="78"/>
      <c r="B22" s="78" t="s">
        <v>75</v>
      </c>
      <c r="C22" s="79"/>
      <c r="D22" s="79"/>
      <c r="E22" s="79">
        <v>1146551</v>
      </c>
      <c r="F22" s="79">
        <v>394763</v>
      </c>
      <c r="G22" s="79">
        <v>1541314</v>
      </c>
      <c r="H22" s="79"/>
      <c r="I22" s="79"/>
      <c r="J22" s="79">
        <v>1772.2226478494622</v>
      </c>
      <c r="K22" s="79">
        <v>610.18474462365589</v>
      </c>
      <c r="L22" s="79">
        <v>2382.4073924731183</v>
      </c>
    </row>
    <row r="23" spans="1:12" s="76" customFormat="1">
      <c r="A23" s="78"/>
      <c r="B23" s="78" t="s">
        <v>76</v>
      </c>
      <c r="C23" s="79"/>
      <c r="D23" s="79"/>
      <c r="E23" s="79">
        <v>208464</v>
      </c>
      <c r="F23" s="79">
        <v>219313</v>
      </c>
      <c r="G23" s="79">
        <v>427777</v>
      </c>
      <c r="H23" s="79"/>
      <c r="I23" s="79"/>
      <c r="J23" s="79">
        <v>322.22258064516126</v>
      </c>
      <c r="K23" s="79">
        <v>338.99186827956981</v>
      </c>
      <c r="L23" s="79">
        <v>661.21444892473107</v>
      </c>
    </row>
    <row r="24" spans="1:12" s="76" customFormat="1" ht="15.75" customHeight="1">
      <c r="A24" s="83">
        <v>6</v>
      </c>
      <c r="B24" s="84" t="s">
        <v>15</v>
      </c>
      <c r="C24" s="41">
        <v>7907</v>
      </c>
      <c r="D24" s="41">
        <v>0</v>
      </c>
      <c r="E24" s="41">
        <v>816635</v>
      </c>
      <c r="F24" s="41">
        <v>765615</v>
      </c>
      <c r="G24" s="41">
        <v>1590157</v>
      </c>
      <c r="H24" s="32">
        <v>12.221841397849461</v>
      </c>
      <c r="I24" s="32" t="s">
        <v>203</v>
      </c>
      <c r="J24" s="32">
        <v>1262.2718413978494</v>
      </c>
      <c r="K24" s="32">
        <v>1183.4102822580644</v>
      </c>
      <c r="L24" s="32">
        <v>2457.9039650537634</v>
      </c>
    </row>
    <row r="25" spans="1:12" s="76" customFormat="1">
      <c r="A25" s="78"/>
      <c r="B25" s="78" t="s">
        <v>83</v>
      </c>
      <c r="C25" s="79">
        <v>7907</v>
      </c>
      <c r="D25" s="79"/>
      <c r="E25" s="79">
        <v>38381.845000000001</v>
      </c>
      <c r="F25" s="79">
        <v>53593.05</v>
      </c>
      <c r="G25" s="79">
        <v>99881.895000000004</v>
      </c>
      <c r="H25" s="79">
        <v>12.221841397849461</v>
      </c>
      <c r="I25" s="79"/>
      <c r="J25" s="79">
        <v>59.326776545698927</v>
      </c>
      <c r="K25" s="79">
        <v>82.838719758064514</v>
      </c>
      <c r="L25" s="79">
        <v>154.38733770161292</v>
      </c>
    </row>
    <row r="26" spans="1:12" s="76" customFormat="1">
      <c r="A26" s="78"/>
      <c r="B26" s="78" t="s">
        <v>82</v>
      </c>
      <c r="C26" s="79"/>
      <c r="D26" s="79"/>
      <c r="E26" s="79">
        <v>275205.995</v>
      </c>
      <c r="F26" s="79">
        <v>205184.82</v>
      </c>
      <c r="G26" s="79">
        <v>480390.815</v>
      </c>
      <c r="H26" s="79"/>
      <c r="I26" s="79"/>
      <c r="J26" s="79">
        <v>425.38561055107527</v>
      </c>
      <c r="K26" s="79">
        <v>317.15395564516132</v>
      </c>
      <c r="L26" s="79">
        <v>742.53956619623659</v>
      </c>
    </row>
    <row r="27" spans="1:12" s="76" customFormat="1">
      <c r="A27" s="78"/>
      <c r="B27" s="78" t="s">
        <v>84</v>
      </c>
      <c r="C27" s="79"/>
      <c r="D27" s="79"/>
      <c r="E27" s="79">
        <v>45731.56</v>
      </c>
      <c r="F27" s="79">
        <v>26030.910000000003</v>
      </c>
      <c r="G27" s="79">
        <v>71762.47</v>
      </c>
      <c r="H27" s="79"/>
      <c r="I27" s="79"/>
      <c r="J27" s="79">
        <v>70.687223118279562</v>
      </c>
      <c r="K27" s="79">
        <v>40.235949596774198</v>
      </c>
      <c r="L27" s="79">
        <v>110.92317271505377</v>
      </c>
    </row>
    <row r="28" spans="1:12" s="76" customFormat="1">
      <c r="A28" s="78"/>
      <c r="B28" s="78" t="s">
        <v>85</v>
      </c>
      <c r="C28" s="79"/>
      <c r="D28" s="79"/>
      <c r="E28" s="79">
        <v>13882.795000000002</v>
      </c>
      <c r="F28" s="79">
        <v>18374.760000000002</v>
      </c>
      <c r="G28" s="79">
        <v>32257.555000000004</v>
      </c>
      <c r="H28" s="79"/>
      <c r="I28" s="79"/>
      <c r="J28" s="79">
        <v>21.458621303763444</v>
      </c>
      <c r="K28" s="79">
        <v>28.401846774193547</v>
      </c>
      <c r="L28" s="79">
        <v>49.860468077956995</v>
      </c>
    </row>
    <row r="29" spans="1:12" s="76" customFormat="1">
      <c r="A29" s="78"/>
      <c r="B29" s="78" t="s">
        <v>86</v>
      </c>
      <c r="C29" s="79"/>
      <c r="D29" s="79"/>
      <c r="E29" s="79">
        <v>443432.80500000005</v>
      </c>
      <c r="F29" s="79">
        <v>462431.45999999996</v>
      </c>
      <c r="G29" s="79">
        <v>905864.26500000001</v>
      </c>
      <c r="H29" s="79"/>
      <c r="I29" s="79"/>
      <c r="J29" s="79">
        <v>685.41360987903226</v>
      </c>
      <c r="K29" s="79">
        <v>714.77981048387085</v>
      </c>
      <c r="L29" s="79">
        <v>1400.193420362903</v>
      </c>
    </row>
    <row r="30" spans="1:12" s="76" customFormat="1">
      <c r="A30" s="83">
        <v>8</v>
      </c>
      <c r="B30" s="84" t="s">
        <v>16</v>
      </c>
      <c r="C30" s="41">
        <v>617870</v>
      </c>
      <c r="D30" s="41">
        <v>0</v>
      </c>
      <c r="E30" s="41">
        <v>1510446</v>
      </c>
      <c r="F30" s="41">
        <v>1416089</v>
      </c>
      <c r="G30" s="41">
        <v>3544405</v>
      </c>
      <c r="H30" s="32">
        <v>955.04099462365582</v>
      </c>
      <c r="I30" s="32" t="s">
        <v>203</v>
      </c>
      <c r="J30" s="32">
        <v>2334.694758064516</v>
      </c>
      <c r="K30" s="32">
        <v>2188.8472446236556</v>
      </c>
      <c r="L30" s="32">
        <v>5478.5829973118271</v>
      </c>
    </row>
    <row r="31" spans="1:12" s="76" customFormat="1">
      <c r="A31" s="78"/>
      <c r="B31" s="78" t="s">
        <v>87</v>
      </c>
      <c r="C31" s="79">
        <v>617870</v>
      </c>
      <c r="D31" s="79">
        <v>0</v>
      </c>
      <c r="E31" s="79">
        <v>1510446</v>
      </c>
      <c r="F31" s="79">
        <v>1416089</v>
      </c>
      <c r="G31" s="79">
        <v>3544405</v>
      </c>
      <c r="H31" s="79">
        <v>955.04099462365582</v>
      </c>
      <c r="I31" s="79"/>
      <c r="J31" s="79">
        <v>2334.694758064516</v>
      </c>
      <c r="K31" s="79">
        <v>2188.8472446236556</v>
      </c>
      <c r="L31" s="79">
        <v>5478.5829973118271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1464786</v>
      </c>
      <c r="F32" s="41">
        <v>529647</v>
      </c>
      <c r="G32" s="41">
        <v>1994433</v>
      </c>
      <c r="H32" s="32" t="s">
        <v>203</v>
      </c>
      <c r="I32" s="32" t="s">
        <v>203</v>
      </c>
      <c r="J32" s="32">
        <v>2264.1181451612902</v>
      </c>
      <c r="K32" s="32">
        <v>818.67479838709664</v>
      </c>
      <c r="L32" s="32">
        <v>3082.7929435483866</v>
      </c>
    </row>
    <row r="33" spans="1:12" s="76" customFormat="1">
      <c r="A33" s="78"/>
      <c r="B33" s="78" t="s">
        <v>88</v>
      </c>
      <c r="C33" s="79"/>
      <c r="D33" s="79"/>
      <c r="E33" s="79">
        <v>1464786</v>
      </c>
      <c r="F33" s="79">
        <v>529647</v>
      </c>
      <c r="G33" s="79">
        <v>1994433</v>
      </c>
      <c r="H33" s="79"/>
      <c r="I33" s="79"/>
      <c r="J33" s="79">
        <v>2264.1181451612902</v>
      </c>
      <c r="K33" s="79">
        <v>818.67479838709664</v>
      </c>
      <c r="L33" s="79">
        <v>3082.7929435483866</v>
      </c>
    </row>
    <row r="34" spans="1:12" s="76" customFormat="1">
      <c r="A34" s="83">
        <v>10</v>
      </c>
      <c r="B34" s="84" t="s">
        <v>18</v>
      </c>
      <c r="C34" s="41">
        <v>1238856</v>
      </c>
      <c r="D34" s="41">
        <v>0</v>
      </c>
      <c r="E34" s="41">
        <v>1485963</v>
      </c>
      <c r="F34" s="41">
        <v>1048200</v>
      </c>
      <c r="G34" s="41">
        <v>3773019</v>
      </c>
      <c r="H34" s="32">
        <v>1914.8983870967741</v>
      </c>
      <c r="I34" s="32" t="s">
        <v>203</v>
      </c>
      <c r="J34" s="32">
        <v>2296.8514112903226</v>
      </c>
      <c r="K34" s="32">
        <v>1620.2016129032256</v>
      </c>
      <c r="L34" s="32">
        <v>5831.9514112903216</v>
      </c>
    </row>
    <row r="35" spans="1:12" s="76" customFormat="1">
      <c r="A35" s="78"/>
      <c r="B35" s="78" t="s">
        <v>93</v>
      </c>
      <c r="C35" s="79">
        <v>1238856</v>
      </c>
      <c r="D35" s="79"/>
      <c r="E35" s="79">
        <v>1485963</v>
      </c>
      <c r="F35" s="79">
        <v>1048200</v>
      </c>
      <c r="G35" s="79">
        <v>3773019</v>
      </c>
      <c r="H35" s="79"/>
      <c r="I35" s="79"/>
      <c r="J35" s="79">
        <v>2296.8514112903226</v>
      </c>
      <c r="K35" s="79">
        <v>1620.2016129032256</v>
      </c>
      <c r="L35" s="79">
        <v>3917.0530241935485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v>0</v>
      </c>
      <c r="H36" s="79"/>
      <c r="I36" s="79"/>
      <c r="J36" s="85" t="s">
        <v>203</v>
      </c>
      <c r="K36" s="79" t="s">
        <v>203</v>
      </c>
      <c r="L36" s="79"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v>0</v>
      </c>
      <c r="H37" s="79"/>
      <c r="I37" s="79"/>
      <c r="J37" s="79" t="s">
        <v>203</v>
      </c>
      <c r="K37" s="79" t="s">
        <v>203</v>
      </c>
      <c r="L37" s="79"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v>0</v>
      </c>
      <c r="H38" s="79"/>
      <c r="I38" s="79"/>
      <c r="J38" s="79" t="s">
        <v>203</v>
      </c>
      <c r="K38" s="79" t="s">
        <v>203</v>
      </c>
      <c r="L38" s="79"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v>0</v>
      </c>
      <c r="H39" s="79"/>
      <c r="I39" s="79"/>
      <c r="J39" s="79" t="s">
        <v>203</v>
      </c>
      <c r="K39" s="79" t="s">
        <v>203</v>
      </c>
      <c r="L39" s="79"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v>0</v>
      </c>
    </row>
    <row r="41" spans="1:12" s="76" customFormat="1">
      <c r="A41" s="83">
        <v>11</v>
      </c>
      <c r="B41" s="84" t="s">
        <v>19</v>
      </c>
      <c r="C41" s="41">
        <v>8371</v>
      </c>
      <c r="D41" s="41">
        <v>25384</v>
      </c>
      <c r="E41" s="41">
        <v>768557</v>
      </c>
      <c r="F41" s="41">
        <v>1127510</v>
      </c>
      <c r="G41" s="41">
        <v>1929822</v>
      </c>
      <c r="H41" s="32">
        <v>12.939045698924732</v>
      </c>
      <c r="I41" s="32">
        <v>39.236021505376343</v>
      </c>
      <c r="J41" s="32">
        <v>1187.9577284946238</v>
      </c>
      <c r="K41" s="32">
        <v>1742.7909946236557</v>
      </c>
      <c r="L41" s="32">
        <v>2982.9237903225803</v>
      </c>
    </row>
    <row r="42" spans="1:12" s="76" customFormat="1">
      <c r="A42" s="78"/>
      <c r="B42" s="78" t="s">
        <v>94</v>
      </c>
      <c r="C42" s="79">
        <v>8371</v>
      </c>
      <c r="D42" s="79">
        <v>25384</v>
      </c>
      <c r="E42" s="79">
        <v>768557</v>
      </c>
      <c r="F42" s="79">
        <v>1127510</v>
      </c>
      <c r="G42" s="79">
        <v>1929822</v>
      </c>
      <c r="H42" s="79"/>
      <c r="I42" s="79">
        <v>39.236021505376343</v>
      </c>
      <c r="J42" s="79">
        <v>1187.9577284946238</v>
      </c>
      <c r="K42" s="79">
        <v>1742.7909946236557</v>
      </c>
      <c r="L42" s="79">
        <v>2969.9847446236558</v>
      </c>
    </row>
    <row r="43" spans="1:12" s="76" customFormat="1">
      <c r="A43" s="83">
        <v>12</v>
      </c>
      <c r="B43" s="84" t="s">
        <v>20</v>
      </c>
      <c r="C43" s="41">
        <v>4027222</v>
      </c>
      <c r="D43" s="41">
        <v>533886</v>
      </c>
      <c r="E43" s="41">
        <v>15162626</v>
      </c>
      <c r="F43" s="41">
        <v>3237164</v>
      </c>
      <c r="G43" s="41">
        <v>22960898</v>
      </c>
      <c r="H43" s="42">
        <v>6224.8727150537625</v>
      </c>
      <c r="I43" s="42">
        <v>825.22701612903222</v>
      </c>
      <c r="J43" s="32">
        <v>23436.854704301077</v>
      </c>
      <c r="K43" s="32">
        <v>5003.6809139784946</v>
      </c>
      <c r="L43" s="32">
        <v>35490.635349462369</v>
      </c>
    </row>
    <row r="44" spans="1:12" s="86" customFormat="1" ht="16.5" customHeight="1">
      <c r="A44" s="82"/>
      <c r="B44" s="82" t="s">
        <v>95</v>
      </c>
      <c r="C44" s="79">
        <v>4027222</v>
      </c>
      <c r="D44" s="79">
        <v>533886</v>
      </c>
      <c r="E44" s="79">
        <v>15143017</v>
      </c>
      <c r="F44" s="79">
        <v>3230387</v>
      </c>
      <c r="G44" s="79">
        <v>22934512</v>
      </c>
      <c r="H44" s="79">
        <v>6224.8727150537625</v>
      </c>
      <c r="I44" s="79">
        <v>825.22701612903222</v>
      </c>
      <c r="J44" s="79">
        <v>23406.545094086017</v>
      </c>
      <c r="K44" s="79">
        <v>4993.2057123655914</v>
      </c>
      <c r="L44" s="79">
        <v>35449.850537634404</v>
      </c>
    </row>
    <row r="45" spans="1:12" s="76" customFormat="1">
      <c r="A45" s="82"/>
      <c r="B45" s="82" t="s">
        <v>97</v>
      </c>
      <c r="C45" s="79"/>
      <c r="D45" s="79"/>
      <c r="E45" s="79">
        <v>19609</v>
      </c>
      <c r="F45" s="79">
        <v>6777</v>
      </c>
      <c r="G45" s="79">
        <v>26386</v>
      </c>
      <c r="H45" s="23"/>
      <c r="I45" s="23"/>
      <c r="J45" s="23"/>
      <c r="K45" s="23"/>
      <c r="L45" s="23"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106408</v>
      </c>
      <c r="G46" s="87">
        <v>106408</v>
      </c>
      <c r="H46" s="88" t="s">
        <v>203</v>
      </c>
      <c r="I46" s="88" t="s">
        <v>203</v>
      </c>
      <c r="J46" s="88" t="s">
        <v>203</v>
      </c>
      <c r="K46" s="88">
        <v>164.47473118279569</v>
      </c>
      <c r="L46" s="88">
        <v>164.47473118279569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106408</v>
      </c>
      <c r="G47" s="79">
        <v>106408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722830</v>
      </c>
      <c r="F48" s="41">
        <v>507121</v>
      </c>
      <c r="G48" s="41">
        <v>1229951</v>
      </c>
      <c r="H48" s="42" t="s">
        <v>203</v>
      </c>
      <c r="I48" s="42" t="s">
        <v>203</v>
      </c>
      <c r="J48" s="32">
        <v>1117.2775537634407</v>
      </c>
      <c r="K48" s="32">
        <v>783.85638440860214</v>
      </c>
      <c r="L48" s="32">
        <v>1901.1339381720427</v>
      </c>
    </row>
    <row r="49" spans="1:12" s="76" customFormat="1">
      <c r="A49" s="82"/>
      <c r="B49" s="82" t="s">
        <v>98</v>
      </c>
      <c r="C49" s="79"/>
      <c r="D49" s="79"/>
      <c r="E49" s="79">
        <v>722830</v>
      </c>
      <c r="F49" s="79">
        <v>507121</v>
      </c>
      <c r="G49" s="79">
        <v>1229951</v>
      </c>
      <c r="H49" s="79"/>
      <c r="I49" s="79"/>
      <c r="J49" s="79">
        <v>1117.2775537634407</v>
      </c>
      <c r="K49" s="79">
        <v>783.85638440860214</v>
      </c>
      <c r="L49" s="79">
        <v>1901.1339381720427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1837028</v>
      </c>
      <c r="F50" s="41">
        <v>413417</v>
      </c>
      <c r="G50" s="41">
        <v>2250445</v>
      </c>
      <c r="H50" s="32" t="s">
        <v>203</v>
      </c>
      <c r="I50" s="32" t="s">
        <v>203</v>
      </c>
      <c r="J50" s="32">
        <v>2839.4922043010747</v>
      </c>
      <c r="K50" s="32">
        <v>639.01821236559135</v>
      </c>
      <c r="L50" s="32">
        <v>3478.5104166666661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734812</v>
      </c>
      <c r="F51" s="79">
        <v>12403</v>
      </c>
      <c r="G51" s="79">
        <v>747215</v>
      </c>
      <c r="H51" s="79"/>
      <c r="I51" s="79"/>
      <c r="J51" s="79">
        <v>1135.7981182795697</v>
      </c>
      <c r="K51" s="79">
        <v>19.171303763440861</v>
      </c>
      <c r="L51" s="79">
        <v>1154.9694220430106</v>
      </c>
    </row>
    <row r="52" spans="1:12" s="76" customFormat="1">
      <c r="A52" s="82"/>
      <c r="B52" s="82" t="s">
        <v>99</v>
      </c>
      <c r="C52" s="79"/>
      <c r="D52" s="79"/>
      <c r="E52" s="79">
        <v>183703</v>
      </c>
      <c r="F52" s="79">
        <v>289391</v>
      </c>
      <c r="G52" s="79">
        <v>473094</v>
      </c>
      <c r="H52" s="79"/>
      <c r="I52" s="79"/>
      <c r="J52" s="79">
        <v>284</v>
      </c>
      <c r="K52" s="79">
        <v>446.84690860215051</v>
      </c>
      <c r="L52" s="79">
        <v>730.84690860215051</v>
      </c>
    </row>
    <row r="53" spans="1:12" s="76" customFormat="1">
      <c r="A53" s="82"/>
      <c r="B53" s="82" t="s">
        <v>103</v>
      </c>
      <c r="C53" s="79"/>
      <c r="D53" s="79"/>
      <c r="E53" s="79">
        <v>146962</v>
      </c>
      <c r="F53" s="79">
        <v>111623</v>
      </c>
      <c r="G53" s="79">
        <v>258585</v>
      </c>
      <c r="H53" s="79"/>
      <c r="I53" s="79"/>
      <c r="J53" s="79">
        <v>227</v>
      </c>
      <c r="K53" s="79">
        <v>173</v>
      </c>
      <c r="L53" s="79">
        <v>400</v>
      </c>
    </row>
    <row r="54" spans="1:12" s="76" customFormat="1">
      <c r="A54" s="82"/>
      <c r="B54" s="82" t="s">
        <v>100</v>
      </c>
      <c r="C54" s="79"/>
      <c r="D54" s="79"/>
      <c r="E54" s="79">
        <v>551108</v>
      </c>
      <c r="F54" s="79">
        <v>0</v>
      </c>
      <c r="G54" s="79">
        <v>551108</v>
      </c>
      <c r="H54" s="79"/>
      <c r="I54" s="79"/>
      <c r="J54" s="79">
        <v>852</v>
      </c>
      <c r="K54" s="79">
        <v>0</v>
      </c>
      <c r="L54" s="79">
        <v>852</v>
      </c>
    </row>
    <row r="55" spans="1:12" s="76" customFormat="1">
      <c r="A55" s="82"/>
      <c r="B55" s="82" t="s">
        <v>104</v>
      </c>
      <c r="C55" s="79"/>
      <c r="D55" s="79"/>
      <c r="E55" s="79">
        <v>91851</v>
      </c>
      <c r="F55" s="79">
        <v>0</v>
      </c>
      <c r="G55" s="79">
        <v>91851</v>
      </c>
      <c r="H55" s="79"/>
      <c r="I55" s="79"/>
      <c r="J55" s="79">
        <v>142</v>
      </c>
      <c r="K55" s="79">
        <v>0</v>
      </c>
      <c r="L55" s="79">
        <v>142</v>
      </c>
    </row>
    <row r="56" spans="1:12" s="76" customFormat="1">
      <c r="A56" s="82"/>
      <c r="B56" s="82" t="s">
        <v>101</v>
      </c>
      <c r="C56" s="79"/>
      <c r="D56" s="79"/>
      <c r="E56" s="79">
        <v>128592</v>
      </c>
      <c r="F56" s="79">
        <v>0</v>
      </c>
      <c r="G56" s="79">
        <v>128592</v>
      </c>
      <c r="H56" s="79"/>
      <c r="I56" s="79"/>
      <c r="J56" s="79">
        <v>199</v>
      </c>
      <c r="K56" s="79">
        <v>0</v>
      </c>
      <c r="L56" s="79">
        <v>199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122745</v>
      </c>
      <c r="F57" s="55">
        <v>286090</v>
      </c>
      <c r="G57" s="55">
        <v>408835</v>
      </c>
      <c r="H57" s="26" t="s">
        <v>203</v>
      </c>
      <c r="I57" s="26" t="s">
        <v>203</v>
      </c>
      <c r="J57" s="26">
        <v>189.726814516129</v>
      </c>
      <c r="K57" s="26">
        <v>442.20900537634401</v>
      </c>
      <c r="L57" s="44">
        <v>631.93581989247298</v>
      </c>
    </row>
    <row r="58" spans="1:12" s="76" customFormat="1">
      <c r="A58" s="82"/>
      <c r="B58" s="82" t="s">
        <v>105</v>
      </c>
      <c r="C58" s="79"/>
      <c r="D58" s="79"/>
      <c r="E58" s="79">
        <v>122745</v>
      </c>
      <c r="F58" s="79">
        <v>286090</v>
      </c>
      <c r="G58" s="79">
        <v>408835</v>
      </c>
      <c r="H58" s="79"/>
      <c r="I58" s="79"/>
      <c r="J58" s="79">
        <v>189.726814516129</v>
      </c>
      <c r="K58" s="79">
        <v>442.20900537634401</v>
      </c>
      <c r="L58" s="79">
        <v>631.93581989247298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673019</v>
      </c>
      <c r="F59" s="41">
        <v>309902</v>
      </c>
      <c r="G59" s="41">
        <v>982921</v>
      </c>
      <c r="H59" s="32" t="s">
        <v>203</v>
      </c>
      <c r="I59" s="32" t="s">
        <v>203</v>
      </c>
      <c r="J59" s="32">
        <v>1040.2847446236558</v>
      </c>
      <c r="K59" s="32">
        <v>479.015188172043</v>
      </c>
      <c r="L59" s="32">
        <v>1519.2999327956989</v>
      </c>
    </row>
    <row r="60" spans="1:12" s="76" customFormat="1">
      <c r="A60" s="82"/>
      <c r="B60" s="78" t="s">
        <v>106</v>
      </c>
      <c r="C60" s="79"/>
      <c r="D60" s="79"/>
      <c r="E60" s="79">
        <v>673019</v>
      </c>
      <c r="F60" s="79">
        <v>309902</v>
      </c>
      <c r="G60" s="79">
        <v>982921</v>
      </c>
      <c r="H60" s="79"/>
      <c r="I60" s="79"/>
      <c r="J60" s="79">
        <v>1040.2847446236558</v>
      </c>
      <c r="K60" s="79">
        <v>479.015188172043</v>
      </c>
      <c r="L60" s="79">
        <v>1519.2999327956989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546075</v>
      </c>
      <c r="F61" s="41">
        <v>494494</v>
      </c>
      <c r="G61" s="41">
        <v>1040569</v>
      </c>
      <c r="H61" s="32" t="s">
        <v>203</v>
      </c>
      <c r="I61" s="32" t="s">
        <v>203</v>
      </c>
      <c r="J61" s="32">
        <v>844.06754032258061</v>
      </c>
      <c r="K61" s="32">
        <v>764.33884408602148</v>
      </c>
      <c r="L61" s="32">
        <v>1608.4063844086022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546075</v>
      </c>
      <c r="F62" s="79">
        <v>494494</v>
      </c>
      <c r="G62" s="79">
        <v>1040569</v>
      </c>
      <c r="H62" s="79"/>
      <c r="I62" s="79"/>
      <c r="J62" s="79">
        <v>844.06754032258061</v>
      </c>
      <c r="K62" s="79">
        <v>764.33884408602148</v>
      </c>
      <c r="L62" s="79">
        <v>1608.4063844086022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2200325</v>
      </c>
      <c r="F63" s="41">
        <v>2193390</v>
      </c>
      <c r="G63" s="41">
        <v>4393715</v>
      </c>
      <c r="H63" s="32" t="s">
        <v>203</v>
      </c>
      <c r="I63" s="32" t="s">
        <v>203</v>
      </c>
      <c r="J63" s="32">
        <v>3401.0399865591398</v>
      </c>
      <c r="K63" s="32">
        <v>3390.3205645161288</v>
      </c>
      <c r="L63" s="32">
        <v>6791.3605510752686</v>
      </c>
    </row>
    <row r="64" spans="1:12" s="76" customFormat="1">
      <c r="A64" s="89"/>
      <c r="B64" s="89" t="s">
        <v>108</v>
      </c>
      <c r="C64" s="79"/>
      <c r="D64" s="79"/>
      <c r="E64" s="79">
        <v>424222</v>
      </c>
      <c r="F64" s="79">
        <v>422886</v>
      </c>
      <c r="G64" s="85">
        <v>847108</v>
      </c>
      <c r="H64" s="85"/>
      <c r="I64" s="85"/>
      <c r="J64" s="85">
        <v>655.7194892473118</v>
      </c>
      <c r="K64" s="85">
        <v>653.65443548387088</v>
      </c>
      <c r="L64" s="85">
        <v>1309.3739247311828</v>
      </c>
    </row>
    <row r="65" spans="1:13" s="76" customFormat="1">
      <c r="A65" s="89"/>
      <c r="B65" s="89" t="s">
        <v>109</v>
      </c>
      <c r="C65" s="79"/>
      <c r="D65" s="79"/>
      <c r="E65" s="79">
        <v>926337</v>
      </c>
      <c r="F65" s="79">
        <v>923417</v>
      </c>
      <c r="G65" s="85">
        <v>1849754</v>
      </c>
      <c r="H65" s="85"/>
      <c r="I65" s="85"/>
      <c r="J65" s="85">
        <v>1431.8381048387096</v>
      </c>
      <c r="K65" s="85">
        <v>1427.3246639784945</v>
      </c>
      <c r="L65" s="85">
        <v>2859.1627688172039</v>
      </c>
    </row>
    <row r="66" spans="1:13" s="90" customFormat="1">
      <c r="A66" s="89"/>
      <c r="B66" s="89" t="s">
        <v>110</v>
      </c>
      <c r="C66" s="79"/>
      <c r="D66" s="79"/>
      <c r="E66" s="79">
        <v>849766</v>
      </c>
      <c r="F66" s="79">
        <v>847087</v>
      </c>
      <c r="G66" s="85">
        <v>1696853</v>
      </c>
      <c r="H66" s="85"/>
      <c r="I66" s="85"/>
      <c r="J66" s="85">
        <v>1313.4823924731184</v>
      </c>
      <c r="K66" s="85">
        <v>1309.3414650537634</v>
      </c>
      <c r="L66" s="85">
        <v>2622.8238575268815</v>
      </c>
      <c r="M66" s="76"/>
    </row>
    <row r="67" spans="1:13" s="90" customFormat="1">
      <c r="A67" s="83">
        <v>20</v>
      </c>
      <c r="B67" s="84" t="s">
        <v>27</v>
      </c>
      <c r="C67" s="41">
        <v>179341</v>
      </c>
      <c r="D67" s="41">
        <v>6969</v>
      </c>
      <c r="E67" s="41">
        <v>505374</v>
      </c>
      <c r="F67" s="41">
        <v>548330</v>
      </c>
      <c r="G67" s="41">
        <v>1240014</v>
      </c>
      <c r="H67" s="32">
        <v>277.20719086021506</v>
      </c>
      <c r="I67" s="32">
        <v>10.771975806451612</v>
      </c>
      <c r="J67" s="32">
        <v>781.15604838709669</v>
      </c>
      <c r="K67" s="32">
        <v>847.55309139784936</v>
      </c>
      <c r="L67" s="32">
        <v>1916.6883064516128</v>
      </c>
      <c r="M67" s="76"/>
    </row>
    <row r="68" spans="1:13" s="90" customFormat="1" ht="31.5" customHeight="1">
      <c r="A68" s="89"/>
      <c r="B68" s="89" t="s">
        <v>111</v>
      </c>
      <c r="C68" s="79">
        <v>179341</v>
      </c>
      <c r="D68" s="79">
        <v>6969</v>
      </c>
      <c r="E68" s="79">
        <v>505374</v>
      </c>
      <c r="F68" s="79">
        <v>548330</v>
      </c>
      <c r="G68" s="79">
        <v>1240014</v>
      </c>
      <c r="H68" s="79">
        <v>277.20719086021506</v>
      </c>
      <c r="I68" s="79">
        <v>10.771975806451612</v>
      </c>
      <c r="J68" s="79">
        <v>781.15604838709669</v>
      </c>
      <c r="K68" s="79">
        <v>847.55309139784936</v>
      </c>
      <c r="L68" s="79">
        <v>1916.6883064516128</v>
      </c>
      <c r="M68" s="76"/>
    </row>
    <row r="69" spans="1:13" s="90" customFormat="1">
      <c r="A69" s="83">
        <v>21</v>
      </c>
      <c r="B69" s="84" t="s">
        <v>28</v>
      </c>
      <c r="C69" s="41">
        <v>0</v>
      </c>
      <c r="D69" s="41">
        <v>8430</v>
      </c>
      <c r="E69" s="41">
        <v>5008012</v>
      </c>
      <c r="F69" s="41">
        <v>2881519</v>
      </c>
      <c r="G69" s="41">
        <v>7897961</v>
      </c>
      <c r="H69" s="32" t="s">
        <v>203</v>
      </c>
      <c r="I69" s="32">
        <v>13.03024193548387</v>
      </c>
      <c r="J69" s="32">
        <v>7740.87876344086</v>
      </c>
      <c r="K69" s="32">
        <v>4453.9608198924725</v>
      </c>
      <c r="L69" s="32">
        <v>12207.869825268815</v>
      </c>
    </row>
    <row r="70" spans="1:13" s="90" customFormat="1">
      <c r="A70" s="89"/>
      <c r="B70" s="89" t="s">
        <v>112</v>
      </c>
      <c r="C70" s="79"/>
      <c r="D70" s="79"/>
      <c r="E70" s="79">
        <v>5008012</v>
      </c>
      <c r="F70" s="79">
        <v>2869992.9240000001</v>
      </c>
      <c r="G70" s="85">
        <v>7878004.9240000006</v>
      </c>
      <c r="H70" s="85"/>
      <c r="I70" s="85"/>
      <c r="J70" s="85">
        <v>7740.87876344086</v>
      </c>
      <c r="K70" s="85">
        <v>4453.9608198924725</v>
      </c>
      <c r="L70" s="85">
        <v>12194.839583333332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11526.076000000001</v>
      </c>
      <c r="G71" s="85">
        <v>11526.076000000001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438086</v>
      </c>
      <c r="E72" s="41">
        <v>638018</v>
      </c>
      <c r="F72" s="41">
        <v>481001</v>
      </c>
      <c r="G72" s="41">
        <v>1557105</v>
      </c>
      <c r="H72" s="32" t="s">
        <v>203</v>
      </c>
      <c r="I72" s="32">
        <v>677.14905913978498</v>
      </c>
      <c r="J72" s="32">
        <v>986.18373655913967</v>
      </c>
      <c r="K72" s="32">
        <v>743.48272849462364</v>
      </c>
      <c r="L72" s="32">
        <v>2406.8155241935483</v>
      </c>
    </row>
    <row r="73" spans="1:13" s="90" customFormat="1">
      <c r="A73" s="89"/>
      <c r="B73" s="89" t="s">
        <v>114</v>
      </c>
      <c r="C73" s="79"/>
      <c r="D73" s="79"/>
      <c r="E73" s="79">
        <v>638018</v>
      </c>
      <c r="F73" s="79">
        <v>211640.44</v>
      </c>
      <c r="G73" s="85">
        <v>849658.44</v>
      </c>
      <c r="H73" s="85"/>
      <c r="I73" s="85"/>
      <c r="J73" s="85">
        <v>986.18373655913967</v>
      </c>
      <c r="K73" s="85">
        <v>327.13240053763434</v>
      </c>
      <c r="L73" s="85">
        <v>1313.3161370967741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269360.56</v>
      </c>
      <c r="G74" s="85">
        <v>269360.56</v>
      </c>
      <c r="H74" s="85"/>
      <c r="I74" s="85"/>
      <c r="J74" s="85"/>
      <c r="K74" s="85">
        <v>416.35032795698925</v>
      </c>
      <c r="L74" s="85">
        <v>416.35032795698925</v>
      </c>
    </row>
    <row r="75" spans="1:13" s="90" customFormat="1">
      <c r="A75" s="80">
        <v>23</v>
      </c>
      <c r="B75" s="81" t="s">
        <v>30</v>
      </c>
      <c r="C75" s="55">
        <v>48030</v>
      </c>
      <c r="D75" s="55">
        <v>0</v>
      </c>
      <c r="E75" s="55">
        <v>2094044</v>
      </c>
      <c r="F75" s="55">
        <v>618194</v>
      </c>
      <c r="G75" s="55">
        <v>2760268</v>
      </c>
      <c r="H75" s="26">
        <v>74.239919354838705</v>
      </c>
      <c r="I75" s="26" t="s">
        <v>203</v>
      </c>
      <c r="J75" s="26">
        <v>3236.7615591397848</v>
      </c>
      <c r="K75" s="26">
        <v>955.54180107526872</v>
      </c>
      <c r="L75" s="26">
        <v>4266.5432795698925</v>
      </c>
    </row>
    <row r="76" spans="1:13" s="90" customFormat="1">
      <c r="A76" s="89"/>
      <c r="B76" s="89" t="s">
        <v>115</v>
      </c>
      <c r="C76" s="79">
        <v>48030</v>
      </c>
      <c r="D76" s="79">
        <v>0</v>
      </c>
      <c r="E76" s="79">
        <v>2094044</v>
      </c>
      <c r="F76" s="79">
        <v>618194</v>
      </c>
      <c r="G76" s="85">
        <v>2760268</v>
      </c>
      <c r="H76" s="85">
        <v>74.239919354838705</v>
      </c>
      <c r="I76" s="85"/>
      <c r="J76" s="85">
        <v>3236.7615591397848</v>
      </c>
      <c r="K76" s="85">
        <v>955.54180107526872</v>
      </c>
      <c r="L76" s="85">
        <v>4266.5432795698925</v>
      </c>
    </row>
    <row r="77" spans="1:13" s="90" customFormat="1">
      <c r="A77" s="83">
        <v>24</v>
      </c>
      <c r="B77" s="84" t="s">
        <v>31</v>
      </c>
      <c r="C77" s="41">
        <v>731410</v>
      </c>
      <c r="D77" s="41">
        <v>8251</v>
      </c>
      <c r="E77" s="41">
        <v>423431</v>
      </c>
      <c r="F77" s="41">
        <v>384964</v>
      </c>
      <c r="G77" s="41">
        <v>1548056</v>
      </c>
      <c r="H77" s="32">
        <v>1130.5396505376343</v>
      </c>
      <c r="I77" s="32">
        <v>12.753561827956988</v>
      </c>
      <c r="J77" s="32">
        <v>654.49684139784938</v>
      </c>
      <c r="K77" s="32">
        <v>595.03844086021491</v>
      </c>
      <c r="L77" s="32">
        <v>2392.8284946236554</v>
      </c>
    </row>
    <row r="78" spans="1:13" s="90" customFormat="1">
      <c r="A78" s="89"/>
      <c r="B78" s="89" t="s">
        <v>116</v>
      </c>
      <c r="C78" s="79">
        <v>731410</v>
      </c>
      <c r="D78" s="79">
        <v>8251</v>
      </c>
      <c r="E78" s="79">
        <v>76217.58</v>
      </c>
      <c r="F78" s="79">
        <v>33106.903999999995</v>
      </c>
      <c r="G78" s="85">
        <v>848985.48399999994</v>
      </c>
      <c r="H78" s="85">
        <v>1130.5396505376343</v>
      </c>
      <c r="I78" s="85">
        <v>12.753561827956988</v>
      </c>
      <c r="J78" s="85">
        <v>117.80943145161291</v>
      </c>
      <c r="K78" s="85">
        <v>51.173305913978481</v>
      </c>
      <c r="L78" s="85">
        <v>1312.2759497311827</v>
      </c>
    </row>
    <row r="79" spans="1:13" s="90" customFormat="1">
      <c r="A79" s="89"/>
      <c r="B79" s="89" t="s">
        <v>117</v>
      </c>
      <c r="C79" s="79"/>
      <c r="D79" s="79"/>
      <c r="E79" s="79">
        <v>347213.42</v>
      </c>
      <c r="F79" s="79">
        <v>351857.09600000002</v>
      </c>
      <c r="G79" s="85">
        <v>699070.51600000006</v>
      </c>
      <c r="H79" s="85"/>
      <c r="I79" s="85"/>
      <c r="J79" s="85">
        <v>536.68740994623647</v>
      </c>
      <c r="K79" s="85">
        <v>543.86513494623659</v>
      </c>
      <c r="L79" s="85">
        <v>1080.5525448924732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351901</v>
      </c>
      <c r="F80" s="41">
        <v>386734</v>
      </c>
      <c r="G80" s="41">
        <v>738635</v>
      </c>
      <c r="H80" s="32" t="s">
        <v>203</v>
      </c>
      <c r="I80" s="32" t="s">
        <v>203</v>
      </c>
      <c r="J80" s="32">
        <v>543.93299731182788</v>
      </c>
      <c r="K80" s="32">
        <v>597.77432795698917</v>
      </c>
      <c r="L80" s="32">
        <v>1141.7073252688169</v>
      </c>
    </row>
    <row r="81" spans="1:12" s="90" customFormat="1">
      <c r="A81" s="89"/>
      <c r="B81" s="89" t="s">
        <v>118</v>
      </c>
      <c r="C81" s="79"/>
      <c r="D81" s="79"/>
      <c r="E81" s="79">
        <v>351901</v>
      </c>
      <c r="F81" s="79">
        <v>386734</v>
      </c>
      <c r="G81" s="79">
        <v>738635</v>
      </c>
      <c r="H81" s="85"/>
      <c r="I81" s="85"/>
      <c r="J81" s="85">
        <v>543.93299731182788</v>
      </c>
      <c r="K81" s="85">
        <v>597.77432795698917</v>
      </c>
      <c r="L81" s="85">
        <v>1141.7073252688169</v>
      </c>
    </row>
    <row r="82" spans="1:12" s="90" customFormat="1">
      <c r="A82" s="83">
        <v>26</v>
      </c>
      <c r="B82" s="84" t="s">
        <v>33</v>
      </c>
      <c r="C82" s="41">
        <v>270715</v>
      </c>
      <c r="D82" s="41">
        <v>0</v>
      </c>
      <c r="E82" s="41">
        <v>1692341</v>
      </c>
      <c r="F82" s="41">
        <v>698455</v>
      </c>
      <c r="G82" s="41">
        <v>2661511</v>
      </c>
      <c r="H82" s="32">
        <v>418.44388440860212</v>
      </c>
      <c r="I82" s="32" t="s">
        <v>203</v>
      </c>
      <c r="J82" s="32">
        <v>2615.8496639784944</v>
      </c>
      <c r="K82" s="32">
        <v>1079.6011424731182</v>
      </c>
      <c r="L82" s="32">
        <v>4113.8946908602147</v>
      </c>
    </row>
    <row r="83" spans="1:12" s="90" customFormat="1">
      <c r="A83" s="89"/>
      <c r="B83" s="89" t="s">
        <v>119</v>
      </c>
      <c r="C83" s="79">
        <v>270715</v>
      </c>
      <c r="D83" s="79"/>
      <c r="E83" s="79">
        <v>309698</v>
      </c>
      <c r="F83" s="79">
        <v>357609</v>
      </c>
      <c r="G83" s="85">
        <v>938022</v>
      </c>
      <c r="H83" s="85">
        <v>418.44388440860212</v>
      </c>
      <c r="I83" s="85"/>
      <c r="J83" s="85">
        <v>478.69986559139778</v>
      </c>
      <c r="K83" s="85">
        <v>552.75584677419351</v>
      </c>
      <c r="L83" s="85">
        <v>1449.8995967741935</v>
      </c>
    </row>
    <row r="84" spans="1:12" s="90" customFormat="1">
      <c r="A84" s="89"/>
      <c r="B84" s="89" t="s">
        <v>120</v>
      </c>
      <c r="C84" s="79"/>
      <c r="D84" s="79"/>
      <c r="E84" s="79">
        <v>986635</v>
      </c>
      <c r="F84" s="79">
        <v>340846</v>
      </c>
      <c r="G84" s="85">
        <v>1327481</v>
      </c>
      <c r="H84" s="85"/>
      <c r="I84" s="85"/>
      <c r="J84" s="85">
        <v>1525.0406586021504</v>
      </c>
      <c r="K84" s="85">
        <v>526.8452956989247</v>
      </c>
      <c r="L84" s="85">
        <v>2051.8859543010749</v>
      </c>
    </row>
    <row r="85" spans="1:12" s="90" customFormat="1">
      <c r="A85" s="89"/>
      <c r="B85" s="89" t="s">
        <v>122</v>
      </c>
      <c r="C85" s="79"/>
      <c r="D85" s="79"/>
      <c r="E85" s="79">
        <v>20308</v>
      </c>
      <c r="F85" s="79"/>
      <c r="G85" s="85">
        <v>20308</v>
      </c>
      <c r="H85" s="85"/>
      <c r="I85" s="85"/>
      <c r="J85" s="85">
        <v>31.390053763440861</v>
      </c>
      <c r="K85" s="85"/>
      <c r="L85" s="85">
        <v>31.390053763440861</v>
      </c>
    </row>
    <row r="86" spans="1:12" s="90" customFormat="1">
      <c r="A86" s="89"/>
      <c r="B86" s="89" t="s">
        <v>121</v>
      </c>
      <c r="C86" s="79"/>
      <c r="D86" s="79"/>
      <c r="E86" s="79">
        <v>365546</v>
      </c>
      <c r="F86" s="79"/>
      <c r="G86" s="85">
        <v>365546</v>
      </c>
      <c r="H86" s="85"/>
      <c r="I86" s="85"/>
      <c r="J86" s="85">
        <v>565.02405913978487</v>
      </c>
      <c r="K86" s="85"/>
      <c r="L86" s="85">
        <v>565.02405913978487</v>
      </c>
    </row>
    <row r="87" spans="1:12" s="90" customFormat="1">
      <c r="A87" s="89"/>
      <c r="B87" s="89" t="s">
        <v>123</v>
      </c>
      <c r="C87" s="79"/>
      <c r="D87" s="79"/>
      <c r="E87" s="79">
        <v>8462</v>
      </c>
      <c r="F87" s="79"/>
      <c r="G87" s="85">
        <v>8462</v>
      </c>
      <c r="H87" s="85"/>
      <c r="I87" s="85"/>
      <c r="J87" s="85">
        <v>13.079704301075267</v>
      </c>
      <c r="K87" s="85"/>
      <c r="L87" s="85">
        <v>13.079704301075267</v>
      </c>
    </row>
    <row r="88" spans="1:12" s="90" customFormat="1">
      <c r="A88" s="89"/>
      <c r="B88" s="89" t="s">
        <v>206</v>
      </c>
      <c r="C88" s="79"/>
      <c r="D88" s="79"/>
      <c r="E88" s="79">
        <v>1692</v>
      </c>
      <c r="F88" s="79"/>
      <c r="G88" s="85"/>
      <c r="H88" s="85"/>
      <c r="I88" s="85"/>
      <c r="J88" s="85">
        <v>2.6153225806451612</v>
      </c>
      <c r="K88" s="85"/>
      <c r="L88" s="85">
        <v>2.6153225806451612</v>
      </c>
    </row>
    <row r="89" spans="1:12" s="90" customFormat="1">
      <c r="A89" s="83">
        <v>27</v>
      </c>
      <c r="B89" s="84" t="s">
        <v>34</v>
      </c>
      <c r="C89" s="41">
        <v>0</v>
      </c>
      <c r="D89" s="41">
        <v>272208</v>
      </c>
      <c r="E89" s="41">
        <v>1530833</v>
      </c>
      <c r="F89" s="41">
        <v>645690.68189551996</v>
      </c>
      <c r="G89" s="41">
        <v>2448731.6818955201</v>
      </c>
      <c r="H89" s="32" t="s">
        <v>203</v>
      </c>
      <c r="I89" s="32">
        <v>420.7516129032258</v>
      </c>
      <c r="J89" s="32">
        <v>2366.2069220430108</v>
      </c>
      <c r="K89" s="32">
        <v>998.04339271484923</v>
      </c>
      <c r="L89" s="32">
        <v>3785.001927661086</v>
      </c>
    </row>
    <row r="90" spans="1:12" s="90" customFormat="1">
      <c r="A90" s="89"/>
      <c r="B90" s="89" t="s">
        <v>124</v>
      </c>
      <c r="C90" s="79"/>
      <c r="D90" s="79"/>
      <c r="E90" s="79">
        <v>768785</v>
      </c>
      <c r="F90" s="79">
        <v>419827.68189551996</v>
      </c>
      <c r="G90" s="85">
        <v>1188612.6818955201</v>
      </c>
      <c r="H90" s="85"/>
      <c r="I90" s="85"/>
      <c r="J90" s="85">
        <v>1188.3101478494623</v>
      </c>
      <c r="K90" s="85">
        <v>648.92719647829028</v>
      </c>
      <c r="L90" s="85">
        <v>1837.2373443277525</v>
      </c>
    </row>
    <row r="91" spans="1:12" s="90" customFormat="1">
      <c r="A91" s="89"/>
      <c r="B91" s="89" t="s">
        <v>127</v>
      </c>
      <c r="C91" s="79"/>
      <c r="D91" s="79"/>
      <c r="E91" s="79">
        <v>524310</v>
      </c>
      <c r="F91" s="79">
        <v>175628</v>
      </c>
      <c r="G91" s="85">
        <v>699938</v>
      </c>
      <c r="H91" s="85"/>
      <c r="I91" s="85"/>
      <c r="J91" s="85">
        <v>810.42540322580646</v>
      </c>
      <c r="K91" s="85">
        <v>271.46801075268814</v>
      </c>
      <c r="L91" s="85">
        <v>1081.8934139784947</v>
      </c>
    </row>
    <row r="92" spans="1:12" s="90" customFormat="1">
      <c r="A92" s="89"/>
      <c r="B92" s="89" t="s">
        <v>125</v>
      </c>
      <c r="C92" s="79"/>
      <c r="D92" s="79"/>
      <c r="E92" s="79">
        <v>160431</v>
      </c>
      <c r="F92" s="79">
        <v>1808</v>
      </c>
      <c r="G92" s="85">
        <v>162239</v>
      </c>
      <c r="H92" s="85"/>
      <c r="I92" s="85"/>
      <c r="J92" s="85">
        <v>247.97802419354835</v>
      </c>
      <c r="K92" s="85">
        <v>2.7946236559139783</v>
      </c>
      <c r="L92" s="85">
        <v>250.77264784946232</v>
      </c>
    </row>
    <row r="93" spans="1:12" s="90" customFormat="1">
      <c r="A93" s="89"/>
      <c r="B93" s="89" t="s">
        <v>126</v>
      </c>
      <c r="C93" s="79"/>
      <c r="D93" s="79"/>
      <c r="E93" s="79">
        <v>13318</v>
      </c>
      <c r="F93" s="79"/>
      <c r="G93" s="85">
        <v>13318</v>
      </c>
      <c r="H93" s="85"/>
      <c r="I93" s="85"/>
      <c r="J93" s="85">
        <v>20.585618279569893</v>
      </c>
      <c r="K93" s="85"/>
      <c r="L93" s="85">
        <v>20.585618279569893</v>
      </c>
    </row>
    <row r="94" spans="1:12" s="90" customFormat="1">
      <c r="A94" s="89"/>
      <c r="B94" s="89" t="s">
        <v>128</v>
      </c>
      <c r="C94" s="79"/>
      <c r="D94" s="79"/>
      <c r="E94" s="79">
        <v>23575</v>
      </c>
      <c r="F94" s="79">
        <v>26280</v>
      </c>
      <c r="G94" s="85">
        <v>49855</v>
      </c>
      <c r="H94" s="85"/>
      <c r="I94" s="85"/>
      <c r="J94" s="85">
        <v>36.439852150537632</v>
      </c>
      <c r="K94" s="85">
        <v>40.62096774193548</v>
      </c>
      <c r="L94" s="85">
        <v>77.06081989247312</v>
      </c>
    </row>
    <row r="95" spans="1:12" s="90" customFormat="1">
      <c r="A95" s="89"/>
      <c r="B95" s="89" t="s">
        <v>129</v>
      </c>
      <c r="C95" s="79"/>
      <c r="D95" s="79"/>
      <c r="E95" s="79">
        <v>40414</v>
      </c>
      <c r="F95" s="79">
        <v>22147</v>
      </c>
      <c r="G95" s="85">
        <v>62561</v>
      </c>
      <c r="H95" s="85"/>
      <c r="I95" s="85"/>
      <c r="J95" s="85">
        <v>62.467876344086015</v>
      </c>
      <c r="K95" s="85">
        <v>34.2325940860215</v>
      </c>
      <c r="L95" s="85">
        <v>96.700470430107515</v>
      </c>
    </row>
    <row r="96" spans="1:12" s="90" customFormat="1">
      <c r="A96" s="83">
        <v>28</v>
      </c>
      <c r="B96" s="84" t="s">
        <v>35</v>
      </c>
      <c r="C96" s="41">
        <v>381467</v>
      </c>
      <c r="D96" s="41">
        <v>0</v>
      </c>
      <c r="E96" s="41">
        <v>558718</v>
      </c>
      <c r="F96" s="41">
        <v>471267</v>
      </c>
      <c r="G96" s="41">
        <v>1411452</v>
      </c>
      <c r="H96" s="32">
        <v>589.63313172043013</v>
      </c>
      <c r="I96" s="32" t="s">
        <v>203</v>
      </c>
      <c r="J96" s="32">
        <v>863.60981182795695</v>
      </c>
      <c r="K96" s="32">
        <v>728.43689516129018</v>
      </c>
      <c r="L96" s="32">
        <v>2181.6798387096774</v>
      </c>
    </row>
    <row r="97" spans="1:12" s="90" customFormat="1">
      <c r="A97" s="89"/>
      <c r="B97" s="89" t="s">
        <v>130</v>
      </c>
      <c r="C97" s="79">
        <v>381467</v>
      </c>
      <c r="D97" s="79">
        <v>0</v>
      </c>
      <c r="E97" s="79">
        <v>558718</v>
      </c>
      <c r="F97" s="79">
        <v>471267</v>
      </c>
      <c r="G97" s="85">
        <v>1411452</v>
      </c>
      <c r="H97" s="85">
        <v>589.63313172043013</v>
      </c>
      <c r="I97" s="85"/>
      <c r="J97" s="85">
        <v>863.60981182795695</v>
      </c>
      <c r="K97" s="85">
        <v>728.43689516129018</v>
      </c>
      <c r="L97" s="85">
        <v>2181.6798387096774</v>
      </c>
    </row>
    <row r="98" spans="1:12" s="90" customFormat="1">
      <c r="A98" s="83">
        <v>29</v>
      </c>
      <c r="B98" s="84" t="s">
        <v>36</v>
      </c>
      <c r="C98" s="41">
        <v>466640</v>
      </c>
      <c r="D98" s="41">
        <v>0</v>
      </c>
      <c r="E98" s="41">
        <v>1123653</v>
      </c>
      <c r="F98" s="41">
        <v>566498</v>
      </c>
      <c r="G98" s="41">
        <v>2156791</v>
      </c>
      <c r="H98" s="32">
        <v>721.28494623655911</v>
      </c>
      <c r="I98" s="32" t="s">
        <v>203</v>
      </c>
      <c r="J98" s="32">
        <v>1736.8292338709678</v>
      </c>
      <c r="K98" s="32">
        <v>875.63534946236553</v>
      </c>
      <c r="L98" s="32">
        <v>3333.7495295698923</v>
      </c>
    </row>
    <row r="99" spans="1:12" s="90" customFormat="1">
      <c r="A99" s="89"/>
      <c r="B99" s="89" t="s">
        <v>131</v>
      </c>
      <c r="C99" s="79">
        <v>466640</v>
      </c>
      <c r="D99" s="79"/>
      <c r="E99" s="79">
        <v>1052863</v>
      </c>
      <c r="F99" s="79">
        <v>566498</v>
      </c>
      <c r="G99" s="85">
        <v>2086001</v>
      </c>
      <c r="H99" s="85">
        <v>721.28494623655911</v>
      </c>
      <c r="I99" s="85"/>
      <c r="J99" s="85">
        <v>1627.4092069892472</v>
      </c>
      <c r="K99" s="85">
        <v>875.63534946236553</v>
      </c>
      <c r="L99" s="85">
        <v>3224.3295026881715</v>
      </c>
    </row>
    <row r="100" spans="1:12" s="90" customFormat="1">
      <c r="A100" s="89"/>
      <c r="B100" s="89" t="s">
        <v>97</v>
      </c>
      <c r="C100" s="79"/>
      <c r="D100" s="79"/>
      <c r="E100" s="79">
        <v>70790</v>
      </c>
      <c r="F100" s="79"/>
      <c r="G100" s="85">
        <v>70790</v>
      </c>
      <c r="H100" s="85"/>
      <c r="I100" s="85"/>
      <c r="J100" s="85">
        <v>109.42002688172042</v>
      </c>
      <c r="K100" s="85"/>
      <c r="L100" s="85">
        <v>109.42002688172042</v>
      </c>
    </row>
    <row r="101" spans="1:12" s="90" customFormat="1">
      <c r="A101" s="83">
        <v>30</v>
      </c>
      <c r="B101" s="84" t="s">
        <v>37</v>
      </c>
      <c r="C101" s="41">
        <v>5960</v>
      </c>
      <c r="D101" s="41">
        <v>0</v>
      </c>
      <c r="E101" s="41">
        <v>2608443</v>
      </c>
      <c r="F101" s="41">
        <v>1336583</v>
      </c>
      <c r="G101" s="41">
        <v>3950986</v>
      </c>
      <c r="H101" s="32">
        <v>9.2123655913978499</v>
      </c>
      <c r="I101" s="32" t="s">
        <v>203</v>
      </c>
      <c r="J101" s="32">
        <v>4031.8675403225802</v>
      </c>
      <c r="K101" s="32">
        <v>2065.9549059139781</v>
      </c>
      <c r="L101" s="32">
        <v>6107.0348118279562</v>
      </c>
    </row>
    <row r="102" spans="1:12" s="90" customFormat="1">
      <c r="A102" s="89"/>
      <c r="B102" s="89" t="s">
        <v>132</v>
      </c>
      <c r="C102" s="79"/>
      <c r="D102" s="79"/>
      <c r="E102" s="79">
        <v>2608443</v>
      </c>
      <c r="F102" s="79">
        <v>1336583</v>
      </c>
      <c r="G102" s="79">
        <v>3950986</v>
      </c>
      <c r="H102" s="85"/>
      <c r="I102" s="85"/>
      <c r="J102" s="85">
        <v>4031.8675403225802</v>
      </c>
      <c r="K102" s="85">
        <v>2065.9549059139781</v>
      </c>
      <c r="L102" s="85">
        <v>6097.8224462365579</v>
      </c>
    </row>
    <row r="103" spans="1:12" s="90" customFormat="1">
      <c r="A103" s="83">
        <v>31</v>
      </c>
      <c r="B103" s="84" t="s">
        <v>38</v>
      </c>
      <c r="C103" s="41">
        <v>6125</v>
      </c>
      <c r="D103" s="41">
        <v>0</v>
      </c>
      <c r="E103" s="41">
        <v>700985</v>
      </c>
      <c r="F103" s="91">
        <v>586514</v>
      </c>
      <c r="G103" s="41">
        <v>1293624</v>
      </c>
      <c r="H103" s="32">
        <v>9.4674059139784941</v>
      </c>
      <c r="I103" s="32" t="s">
        <v>203</v>
      </c>
      <c r="J103" s="32">
        <v>1083.5117607526881</v>
      </c>
      <c r="K103" s="32">
        <v>906.57405913978494</v>
      </c>
      <c r="L103" s="32">
        <v>1999.5532258064513</v>
      </c>
    </row>
    <row r="104" spans="1:12" s="90" customFormat="1">
      <c r="A104" s="89"/>
      <c r="B104" s="89" t="s">
        <v>133</v>
      </c>
      <c r="C104" s="79"/>
      <c r="D104" s="79"/>
      <c r="E104" s="79">
        <v>700985</v>
      </c>
      <c r="F104" s="79">
        <v>586514</v>
      </c>
      <c r="G104" s="85">
        <v>1287499</v>
      </c>
      <c r="H104" s="85"/>
      <c r="I104" s="85"/>
      <c r="J104" s="85">
        <v>1083.5117607526881</v>
      </c>
      <c r="K104" s="85">
        <v>906.57405913978494</v>
      </c>
      <c r="L104" s="85">
        <v>1990.085819892473</v>
      </c>
    </row>
    <row r="105" spans="1:12" s="90" customFormat="1">
      <c r="A105" s="80">
        <v>32</v>
      </c>
      <c r="B105" s="81" t="s">
        <v>39</v>
      </c>
      <c r="C105" s="55">
        <v>514491</v>
      </c>
      <c r="D105" s="55">
        <v>85162</v>
      </c>
      <c r="E105" s="55">
        <v>3613476</v>
      </c>
      <c r="F105" s="55">
        <v>1372287</v>
      </c>
      <c r="G105" s="55">
        <v>5585416</v>
      </c>
      <c r="H105" s="26">
        <v>795.24818548387088</v>
      </c>
      <c r="I105" s="26">
        <v>131.63481182795698</v>
      </c>
      <c r="J105" s="26">
        <v>5585.3459677419351</v>
      </c>
      <c r="K105" s="26">
        <v>2121.1425403225803</v>
      </c>
      <c r="L105" s="26">
        <v>8633.3715053763444</v>
      </c>
    </row>
    <row r="106" spans="1:12" s="90" customFormat="1">
      <c r="A106" s="89"/>
      <c r="B106" s="89" t="s">
        <v>134</v>
      </c>
      <c r="C106" s="79">
        <v>514491</v>
      </c>
      <c r="D106" s="79">
        <v>85162</v>
      </c>
      <c r="E106" s="79">
        <v>3613476</v>
      </c>
      <c r="F106" s="79">
        <v>1372287</v>
      </c>
      <c r="G106" s="85">
        <v>5585416</v>
      </c>
      <c r="H106" s="85">
        <v>795.24818548387088</v>
      </c>
      <c r="I106" s="85"/>
      <c r="J106" s="85">
        <v>5585.3459677419351</v>
      </c>
      <c r="K106" s="85">
        <v>2121.1425403225803</v>
      </c>
      <c r="L106" s="85">
        <v>8501.736693548386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319811</v>
      </c>
      <c r="F107" s="92">
        <v>58010</v>
      </c>
      <c r="G107" s="41">
        <v>377821</v>
      </c>
      <c r="H107" s="32" t="s">
        <v>203</v>
      </c>
      <c r="I107" s="32" t="s">
        <v>203</v>
      </c>
      <c r="J107" s="32">
        <v>494.33151881720431</v>
      </c>
      <c r="K107" s="32">
        <v>89.665994623655905</v>
      </c>
      <c r="L107" s="32">
        <v>583.99751344086019</v>
      </c>
    </row>
    <row r="108" spans="1:12" s="90" customFormat="1" ht="30">
      <c r="A108" s="89"/>
      <c r="B108" s="93" t="s">
        <v>135</v>
      </c>
      <c r="C108" s="79"/>
      <c r="D108" s="79"/>
      <c r="E108" s="79">
        <v>319811</v>
      </c>
      <c r="F108" s="79">
        <v>58010</v>
      </c>
      <c r="G108" s="85">
        <v>377821</v>
      </c>
      <c r="H108" s="85"/>
      <c r="I108" s="85"/>
      <c r="J108" s="85">
        <v>494.33151881720431</v>
      </c>
      <c r="K108" s="85">
        <v>89.665994623655905</v>
      </c>
      <c r="L108" s="85">
        <v>583.99751344086019</v>
      </c>
    </row>
    <row r="109" spans="1:12" s="90" customFormat="1">
      <c r="A109" s="80">
        <v>34</v>
      </c>
      <c r="B109" s="81" t="s">
        <v>41</v>
      </c>
      <c r="C109" s="55">
        <v>123508</v>
      </c>
      <c r="D109" s="55">
        <v>0</v>
      </c>
      <c r="E109" s="55">
        <v>75149</v>
      </c>
      <c r="F109" s="55">
        <v>92869</v>
      </c>
      <c r="G109" s="55">
        <v>291526</v>
      </c>
      <c r="H109" s="26">
        <v>190.9061827956989</v>
      </c>
      <c r="I109" s="26" t="s">
        <v>203</v>
      </c>
      <c r="J109" s="26">
        <v>116.15772849462364</v>
      </c>
      <c r="K109" s="26">
        <v>143.5475134408602</v>
      </c>
      <c r="L109" s="26">
        <v>450.61142473118275</v>
      </c>
    </row>
    <row r="110" spans="1:12" s="90" customFormat="1">
      <c r="A110" s="89"/>
      <c r="B110" s="89" t="s">
        <v>136</v>
      </c>
      <c r="C110" s="79">
        <v>123508</v>
      </c>
      <c r="D110" s="79"/>
      <c r="E110" s="79">
        <v>75149</v>
      </c>
      <c r="F110" s="79">
        <v>92869</v>
      </c>
      <c r="G110" s="85">
        <v>291526</v>
      </c>
      <c r="H110" s="85">
        <v>190.9061827956989</v>
      </c>
      <c r="I110" s="85"/>
      <c r="J110" s="85">
        <v>116.15772849462364</v>
      </c>
      <c r="K110" s="85">
        <v>143.5475134408602</v>
      </c>
      <c r="L110" s="85">
        <v>450.61142473118275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196006</v>
      </c>
      <c r="F111" s="41">
        <v>36345</v>
      </c>
      <c r="G111" s="41">
        <v>232351</v>
      </c>
      <c r="H111" s="32" t="s">
        <v>203</v>
      </c>
      <c r="I111" s="32" t="s">
        <v>203</v>
      </c>
      <c r="J111" s="32">
        <v>302.96626344086019</v>
      </c>
      <c r="K111" s="32">
        <v>56.178427419354833</v>
      </c>
      <c r="L111" s="32">
        <v>359.14469086021501</v>
      </c>
    </row>
    <row r="112" spans="1:12" s="90" customFormat="1" ht="30">
      <c r="A112" s="89"/>
      <c r="B112" s="93" t="s">
        <v>138</v>
      </c>
      <c r="C112" s="79"/>
      <c r="D112" s="79"/>
      <c r="E112" s="79">
        <v>47041.439999999995</v>
      </c>
      <c r="F112" s="79">
        <v>2217.0450000000001</v>
      </c>
      <c r="G112" s="85">
        <v>49258.484999999993</v>
      </c>
      <c r="H112" s="85"/>
      <c r="I112" s="85"/>
      <c r="J112" s="85">
        <v>72.711903225806438</v>
      </c>
      <c r="K112" s="85">
        <v>3.4268840725806449</v>
      </c>
      <c r="L112" s="85">
        <v>76.138787298387086</v>
      </c>
    </row>
    <row r="113" spans="1:12" s="90" customFormat="1">
      <c r="A113" s="89"/>
      <c r="B113" s="89" t="s">
        <v>137</v>
      </c>
      <c r="C113" s="79"/>
      <c r="D113" s="79"/>
      <c r="E113" s="79">
        <v>148964.56</v>
      </c>
      <c r="F113" s="79">
        <v>34127.955000000002</v>
      </c>
      <c r="G113" s="85">
        <v>183092.51500000001</v>
      </c>
      <c r="H113" s="85"/>
      <c r="I113" s="85"/>
      <c r="J113" s="85">
        <v>230.25436021505374</v>
      </c>
      <c r="K113" s="85">
        <v>52.751543346774191</v>
      </c>
      <c r="L113" s="85">
        <v>283.00590356182795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138006</v>
      </c>
      <c r="E114" s="41">
        <v>770802</v>
      </c>
      <c r="F114" s="41">
        <v>798786</v>
      </c>
      <c r="G114" s="41">
        <v>1707594</v>
      </c>
      <c r="H114" s="32" t="s">
        <v>203</v>
      </c>
      <c r="I114" s="32">
        <v>213.31572580645161</v>
      </c>
      <c r="J114" s="32">
        <v>1191.4278225806449</v>
      </c>
      <c r="K114" s="32">
        <v>1234.6826612903226</v>
      </c>
      <c r="L114" s="32">
        <v>2639.4262096774191</v>
      </c>
    </row>
    <row r="115" spans="1:12" s="90" customFormat="1" ht="30" customHeight="1">
      <c r="A115" s="89"/>
      <c r="B115" s="89" t="s">
        <v>139</v>
      </c>
      <c r="C115" s="79"/>
      <c r="D115" s="79">
        <v>138006</v>
      </c>
      <c r="E115" s="79">
        <v>770802</v>
      </c>
      <c r="F115" s="79">
        <v>798786</v>
      </c>
      <c r="G115" s="85">
        <v>1707594</v>
      </c>
      <c r="H115" s="85"/>
      <c r="I115" s="85">
        <v>213.31572580645161</v>
      </c>
      <c r="J115" s="85">
        <v>1191.4278225806449</v>
      </c>
      <c r="K115" s="85">
        <v>1234.6826612903226</v>
      </c>
      <c r="L115" s="85">
        <v>2639.4262096774191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418615</v>
      </c>
      <c r="F116" s="41">
        <v>412801</v>
      </c>
      <c r="G116" s="41">
        <v>831416</v>
      </c>
      <c r="H116" s="32" t="s">
        <v>203</v>
      </c>
      <c r="I116" s="32" t="s">
        <v>203</v>
      </c>
      <c r="J116" s="32">
        <v>647.05275537634395</v>
      </c>
      <c r="K116" s="32">
        <v>638.06606182795701</v>
      </c>
      <c r="L116" s="32">
        <v>1285.118817204301</v>
      </c>
    </row>
    <row r="117" spans="1:12" s="90" customFormat="1">
      <c r="A117" s="89"/>
      <c r="B117" s="89" t="s">
        <v>140</v>
      </c>
      <c r="C117" s="79"/>
      <c r="D117" s="79"/>
      <c r="E117" s="79">
        <v>418615</v>
      </c>
      <c r="F117" s="79">
        <v>412801</v>
      </c>
      <c r="G117" s="85">
        <v>831416</v>
      </c>
      <c r="H117" s="85"/>
      <c r="I117" s="85"/>
      <c r="J117" s="85">
        <v>647.05275537634395</v>
      </c>
      <c r="K117" s="85">
        <v>638.06606182795701</v>
      </c>
      <c r="L117" s="85">
        <v>1285.118817204301</v>
      </c>
    </row>
    <row r="118" spans="1:12" s="90" customFormat="1">
      <c r="A118" s="83">
        <v>38</v>
      </c>
      <c r="B118" s="84" t="s">
        <v>45</v>
      </c>
      <c r="C118" s="41">
        <v>117176</v>
      </c>
      <c r="D118" s="41">
        <v>0</v>
      </c>
      <c r="E118" s="41">
        <v>926664</v>
      </c>
      <c r="F118" s="41">
        <v>285675</v>
      </c>
      <c r="G118" s="41">
        <v>1329515</v>
      </c>
      <c r="H118" s="32">
        <v>181.11881720430108</v>
      </c>
      <c r="I118" s="32" t="s">
        <v>203</v>
      </c>
      <c r="J118" s="32">
        <v>1432.3435483870967</v>
      </c>
      <c r="K118" s="32">
        <v>441.56754032258061</v>
      </c>
      <c r="L118" s="32">
        <v>2055.0299059139784</v>
      </c>
    </row>
    <row r="119" spans="1:12" s="90" customFormat="1">
      <c r="A119" s="89"/>
      <c r="B119" s="89" t="s">
        <v>146</v>
      </c>
      <c r="C119" s="79">
        <v>117176</v>
      </c>
      <c r="D119" s="79"/>
      <c r="E119" s="79">
        <v>272347</v>
      </c>
      <c r="F119" s="79">
        <v>74276</v>
      </c>
      <c r="G119" s="85">
        <v>463799</v>
      </c>
      <c r="H119" s="85">
        <v>181.11881720430108</v>
      </c>
      <c r="I119" s="85"/>
      <c r="J119" s="85">
        <v>420.96646505376339</v>
      </c>
      <c r="K119" s="85">
        <v>114.80833333333332</v>
      </c>
      <c r="L119" s="85">
        <v>716.89361559139775</v>
      </c>
    </row>
    <row r="120" spans="1:12" s="90" customFormat="1">
      <c r="A120" s="89"/>
      <c r="B120" s="89" t="s">
        <v>141</v>
      </c>
      <c r="C120" s="79"/>
      <c r="D120" s="79"/>
      <c r="E120" s="79">
        <v>88774</v>
      </c>
      <c r="F120" s="79"/>
      <c r="G120" s="85">
        <v>88774</v>
      </c>
      <c r="H120" s="85"/>
      <c r="I120" s="85"/>
      <c r="J120" s="85">
        <v>137.21787634408599</v>
      </c>
      <c r="K120" s="85"/>
      <c r="L120" s="85">
        <v>137.21787634408599</v>
      </c>
    </row>
    <row r="121" spans="1:12" s="90" customFormat="1">
      <c r="A121" s="89"/>
      <c r="B121" s="89" t="s">
        <v>142</v>
      </c>
      <c r="C121" s="79"/>
      <c r="D121" s="79"/>
      <c r="E121" s="79">
        <v>13344</v>
      </c>
      <c r="F121" s="79"/>
      <c r="G121" s="85">
        <v>13344</v>
      </c>
      <c r="H121" s="85"/>
      <c r="I121" s="85"/>
      <c r="J121" s="85">
        <v>20.625806451612899</v>
      </c>
      <c r="K121" s="85"/>
      <c r="L121" s="85">
        <v>20.625806451612899</v>
      </c>
    </row>
    <row r="122" spans="1:12" s="90" customFormat="1">
      <c r="A122" s="89"/>
      <c r="B122" s="89" t="s">
        <v>143</v>
      </c>
      <c r="C122" s="79"/>
      <c r="D122" s="79"/>
      <c r="E122" s="79">
        <v>33545</v>
      </c>
      <c r="F122" s="79">
        <v>23454</v>
      </c>
      <c r="G122" s="85">
        <v>56999</v>
      </c>
      <c r="H122" s="85"/>
      <c r="I122" s="85"/>
      <c r="J122" s="85">
        <v>51.850470430107521</v>
      </c>
      <c r="K122" s="85">
        <v>36.252822580645159</v>
      </c>
      <c r="L122" s="85">
        <v>88.103293010752679</v>
      </c>
    </row>
    <row r="123" spans="1:12" s="90" customFormat="1">
      <c r="A123" s="89"/>
      <c r="B123" s="89" t="s">
        <v>144</v>
      </c>
      <c r="C123" s="79"/>
      <c r="D123" s="79"/>
      <c r="E123" s="79">
        <v>28356</v>
      </c>
      <c r="F123" s="79">
        <v>35708</v>
      </c>
      <c r="G123" s="85">
        <v>64064</v>
      </c>
      <c r="H123" s="85"/>
      <c r="I123" s="85"/>
      <c r="J123" s="85">
        <v>43.829838709677411</v>
      </c>
      <c r="K123" s="85">
        <v>55.19381720430107</v>
      </c>
      <c r="L123" s="85">
        <v>99.023655913978473</v>
      </c>
    </row>
    <row r="124" spans="1:12" s="90" customFormat="1">
      <c r="A124" s="89"/>
      <c r="B124" s="89" t="s">
        <v>145</v>
      </c>
      <c r="C124" s="79"/>
      <c r="D124" s="79"/>
      <c r="E124" s="79">
        <v>54766</v>
      </c>
      <c r="F124" s="79">
        <v>92702</v>
      </c>
      <c r="G124" s="85">
        <v>147468</v>
      </c>
      <c r="H124" s="85"/>
      <c r="I124" s="85"/>
      <c r="J124" s="85">
        <v>84.651747311827947</v>
      </c>
      <c r="K124" s="85">
        <v>143.2893817204301</v>
      </c>
      <c r="L124" s="85">
        <v>227.94112903225806</v>
      </c>
    </row>
    <row r="125" spans="1:12" s="90" customFormat="1">
      <c r="A125" s="89"/>
      <c r="B125" s="89" t="s">
        <v>147</v>
      </c>
      <c r="C125" s="79"/>
      <c r="D125" s="79"/>
      <c r="E125" s="79">
        <v>435532</v>
      </c>
      <c r="F125" s="79">
        <v>59535</v>
      </c>
      <c r="G125" s="85">
        <v>495067</v>
      </c>
      <c r="H125" s="85"/>
      <c r="I125" s="85"/>
      <c r="J125" s="85">
        <v>673.20134408602144</v>
      </c>
      <c r="K125" s="85">
        <v>92.023185483870961</v>
      </c>
      <c r="L125" s="85">
        <v>765.22452956989241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418913</v>
      </c>
      <c r="F126" s="95">
        <v>50671</v>
      </c>
      <c r="G126" s="41">
        <v>469584</v>
      </c>
      <c r="H126" s="51" t="s">
        <v>203</v>
      </c>
      <c r="I126" s="51" t="s">
        <v>203</v>
      </c>
      <c r="J126" s="32">
        <v>647.51337365591382</v>
      </c>
      <c r="K126" s="32">
        <v>78.322110215053755</v>
      </c>
      <c r="L126" s="32">
        <v>725.83548387096755</v>
      </c>
    </row>
    <row r="127" spans="1:12" s="90" customFormat="1" ht="30">
      <c r="A127" s="89"/>
      <c r="B127" s="93" t="s">
        <v>148</v>
      </c>
      <c r="C127" s="79"/>
      <c r="D127" s="79"/>
      <c r="E127" s="79">
        <v>418913</v>
      </c>
      <c r="F127" s="79">
        <v>50671</v>
      </c>
      <c r="G127" s="85">
        <v>469584</v>
      </c>
      <c r="H127" s="85"/>
      <c r="I127" s="85"/>
      <c r="J127" s="85">
        <v>647.51337365591382</v>
      </c>
      <c r="K127" s="85">
        <v>78.322110215053755</v>
      </c>
      <c r="L127" s="85">
        <v>725.83548387096755</v>
      </c>
    </row>
    <row r="128" spans="1:12" s="90" customFormat="1">
      <c r="A128" s="83">
        <v>40</v>
      </c>
      <c r="B128" s="84" t="s">
        <v>47</v>
      </c>
      <c r="C128" s="41">
        <v>122961</v>
      </c>
      <c r="D128" s="41">
        <v>0</v>
      </c>
      <c r="E128" s="41">
        <v>2843161</v>
      </c>
      <c r="F128" s="41">
        <v>1958941</v>
      </c>
      <c r="G128" s="41">
        <v>4925063</v>
      </c>
      <c r="H128" s="32">
        <v>190.06068548387097</v>
      </c>
      <c r="I128" s="32" t="s">
        <v>203</v>
      </c>
      <c r="J128" s="32">
        <v>4394.6709005376342</v>
      </c>
      <c r="K128" s="32">
        <v>3027.9329973118279</v>
      </c>
      <c r="L128" s="32">
        <v>7612.6645833333332</v>
      </c>
    </row>
    <row r="129" spans="1:12" s="90" customFormat="1">
      <c r="A129" s="89"/>
      <c r="B129" s="89" t="s">
        <v>149</v>
      </c>
      <c r="C129" s="79">
        <v>122961</v>
      </c>
      <c r="D129" s="79">
        <v>0</v>
      </c>
      <c r="E129" s="79">
        <v>2843161</v>
      </c>
      <c r="F129" s="79">
        <v>1958941</v>
      </c>
      <c r="G129" s="85">
        <v>4925063</v>
      </c>
      <c r="H129" s="85">
        <v>190.06068548387097</v>
      </c>
      <c r="I129" s="85"/>
      <c r="J129" s="85">
        <v>4394.6709005376342</v>
      </c>
      <c r="K129" s="85">
        <v>3027.9329973118279</v>
      </c>
      <c r="L129" s="85">
        <v>7612.6645833333332</v>
      </c>
    </row>
    <row r="130" spans="1:12" s="90" customFormat="1">
      <c r="A130" s="83">
        <v>41</v>
      </c>
      <c r="B130" s="84" t="s">
        <v>48</v>
      </c>
      <c r="C130" s="41">
        <v>568659</v>
      </c>
      <c r="D130" s="41">
        <v>0</v>
      </c>
      <c r="E130" s="41">
        <v>5811511</v>
      </c>
      <c r="F130" s="41">
        <v>2211062</v>
      </c>
      <c r="G130" s="41">
        <v>8591232</v>
      </c>
      <c r="H130" s="32">
        <v>878.97560483870961</v>
      </c>
      <c r="I130" s="32" t="s">
        <v>203</v>
      </c>
      <c r="J130" s="32">
        <v>8982.846303763441</v>
      </c>
      <c r="K130" s="32">
        <v>3417.6361559139782</v>
      </c>
      <c r="L130" s="32">
        <v>13279.45806451613</v>
      </c>
    </row>
    <row r="131" spans="1:12" s="90" customFormat="1">
      <c r="A131" s="89"/>
      <c r="B131" s="89" t="s">
        <v>150</v>
      </c>
      <c r="C131" s="79">
        <v>568659</v>
      </c>
      <c r="D131" s="79"/>
      <c r="E131" s="79">
        <v>2382719.5099999998</v>
      </c>
      <c r="F131" s="79">
        <v>729650.46000000008</v>
      </c>
      <c r="G131" s="85">
        <v>3681028.9699999997</v>
      </c>
      <c r="H131" s="85">
        <v>878.97560483870961</v>
      </c>
      <c r="I131" s="85"/>
      <c r="J131" s="85">
        <v>3682.9669845430099</v>
      </c>
      <c r="K131" s="85">
        <v>1127.819931451613</v>
      </c>
      <c r="L131" s="85">
        <v>5689.7625208333329</v>
      </c>
    </row>
    <row r="132" spans="1:12" s="90" customFormat="1">
      <c r="A132" s="89"/>
      <c r="B132" s="89" t="s">
        <v>151</v>
      </c>
      <c r="C132" s="79"/>
      <c r="D132" s="79"/>
      <c r="E132" s="79">
        <v>3428791.4899999998</v>
      </c>
      <c r="F132" s="79">
        <v>1481411.54</v>
      </c>
      <c r="G132" s="85">
        <v>4910203.0299999993</v>
      </c>
      <c r="H132" s="85"/>
      <c r="I132" s="85"/>
      <c r="J132" s="85">
        <v>5299.8793192204284</v>
      </c>
      <c r="K132" s="85">
        <v>2289.8162244623654</v>
      </c>
      <c r="L132" s="85">
        <v>7589.6955436827939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554809</v>
      </c>
      <c r="F133" s="41">
        <v>364205</v>
      </c>
      <c r="G133" s="41">
        <v>919014</v>
      </c>
      <c r="H133" s="32" t="s">
        <v>203</v>
      </c>
      <c r="I133" s="32" t="s">
        <v>203</v>
      </c>
      <c r="J133" s="32">
        <v>857.56767473118282</v>
      </c>
      <c r="K133" s="32">
        <v>562.95127688172033</v>
      </c>
      <c r="L133" s="32">
        <v>1420.518951612903</v>
      </c>
    </row>
    <row r="134" spans="1:12" s="90" customFormat="1">
      <c r="A134" s="89"/>
      <c r="B134" s="89" t="s">
        <v>152</v>
      </c>
      <c r="C134" s="79"/>
      <c r="D134" s="79"/>
      <c r="E134" s="79">
        <v>554809</v>
      </c>
      <c r="F134" s="79">
        <v>364205</v>
      </c>
      <c r="G134" s="85">
        <v>919014</v>
      </c>
      <c r="H134" s="85"/>
      <c r="I134" s="85"/>
      <c r="J134" s="85">
        <v>857.56767473118282</v>
      </c>
      <c r="K134" s="85">
        <v>562.95127688172033</v>
      </c>
      <c r="L134" s="85">
        <v>1420.518951612903</v>
      </c>
    </row>
    <row r="135" spans="1:12" s="90" customFormat="1">
      <c r="A135" s="83">
        <v>43</v>
      </c>
      <c r="B135" s="84" t="s">
        <v>50</v>
      </c>
      <c r="C135" s="96">
        <v>285633</v>
      </c>
      <c r="D135" s="41"/>
      <c r="E135" s="96">
        <v>2745410</v>
      </c>
      <c r="F135" s="96">
        <v>2030040</v>
      </c>
      <c r="G135" s="41">
        <v>5061083</v>
      </c>
      <c r="H135" s="32">
        <v>441.5026209677419</v>
      </c>
      <c r="I135" s="32" t="s">
        <v>203</v>
      </c>
      <c r="J135" s="32">
        <v>4243.5772849462364</v>
      </c>
      <c r="K135" s="32">
        <v>3137.8306451612902</v>
      </c>
      <c r="L135" s="32">
        <v>7822.9105510752688</v>
      </c>
    </row>
    <row r="136" spans="1:12" s="90" customFormat="1">
      <c r="A136" s="89"/>
      <c r="B136" s="89" t="s">
        <v>153</v>
      </c>
      <c r="C136" s="79">
        <v>285633</v>
      </c>
      <c r="D136" s="79"/>
      <c r="E136" s="79">
        <v>245440</v>
      </c>
      <c r="F136" s="79">
        <v>344295</v>
      </c>
      <c r="G136" s="85">
        <v>875368</v>
      </c>
      <c r="H136" s="85">
        <v>441.5026209677419</v>
      </c>
      <c r="I136" s="85"/>
      <c r="J136" s="85">
        <v>379.37634408602145</v>
      </c>
      <c r="K136" s="85">
        <v>532.17641129032256</v>
      </c>
      <c r="L136" s="85">
        <v>1353.0553763440857</v>
      </c>
    </row>
    <row r="137" spans="1:12" s="90" customFormat="1">
      <c r="A137" s="89"/>
      <c r="B137" s="89" t="s">
        <v>154</v>
      </c>
      <c r="C137" s="79"/>
      <c r="D137" s="79"/>
      <c r="E137" s="79">
        <v>1181624</v>
      </c>
      <c r="F137" s="79">
        <v>965690</v>
      </c>
      <c r="G137" s="85">
        <v>2147314</v>
      </c>
      <c r="H137" s="85"/>
      <c r="I137" s="85"/>
      <c r="J137" s="85">
        <v>1826.434946236559</v>
      </c>
      <c r="K137" s="85">
        <v>1492.6659946236559</v>
      </c>
      <c r="L137" s="85">
        <v>3319.1009408602149</v>
      </c>
    </row>
    <row r="138" spans="1:12" s="90" customFormat="1">
      <c r="A138" s="89"/>
      <c r="B138" s="89" t="s">
        <v>155</v>
      </c>
      <c r="C138" s="79"/>
      <c r="D138" s="79"/>
      <c r="E138" s="79">
        <v>594381</v>
      </c>
      <c r="F138" s="79"/>
      <c r="G138" s="85">
        <v>594381</v>
      </c>
      <c r="H138" s="85"/>
      <c r="I138" s="85"/>
      <c r="J138" s="85">
        <v>918.73407258064503</v>
      </c>
      <c r="K138" s="85"/>
      <c r="L138" s="85">
        <v>918.73407258064503</v>
      </c>
    </row>
    <row r="139" spans="1:12" s="90" customFormat="1">
      <c r="A139" s="89"/>
      <c r="B139" s="89" t="s">
        <v>199</v>
      </c>
      <c r="C139" s="79"/>
      <c r="D139" s="79"/>
      <c r="E139" s="79">
        <v>396163</v>
      </c>
      <c r="F139" s="79">
        <v>614899</v>
      </c>
      <c r="G139" s="85">
        <v>1011062</v>
      </c>
      <c r="H139" s="85"/>
      <c r="I139" s="85"/>
      <c r="J139" s="85">
        <v>612.34872311827951</v>
      </c>
      <c r="K139" s="85">
        <v>950.44872311827953</v>
      </c>
      <c r="L139" s="85">
        <v>1562.7974462365592</v>
      </c>
    </row>
    <row r="140" spans="1:12" s="90" customFormat="1">
      <c r="A140" s="89"/>
      <c r="B140" s="89" t="s">
        <v>200</v>
      </c>
      <c r="C140" s="79"/>
      <c r="D140" s="79"/>
      <c r="E140" s="79">
        <v>57105</v>
      </c>
      <c r="F140" s="79">
        <v>105156</v>
      </c>
      <c r="G140" s="85">
        <v>162261</v>
      </c>
      <c r="H140" s="85"/>
      <c r="I140" s="85"/>
      <c r="J140" s="85">
        <v>88.267137096774178</v>
      </c>
      <c r="K140" s="85">
        <v>162.53951612903225</v>
      </c>
      <c r="L140" s="85">
        <v>250.80665322580643</v>
      </c>
    </row>
    <row r="141" spans="1:12" s="90" customFormat="1">
      <c r="A141" s="89"/>
      <c r="B141" s="89" t="s">
        <v>201</v>
      </c>
      <c r="C141" s="79"/>
      <c r="D141" s="79"/>
      <c r="E141" s="79">
        <v>270697</v>
      </c>
      <c r="F141" s="79"/>
      <c r="G141" s="85">
        <v>270697</v>
      </c>
      <c r="H141" s="85"/>
      <c r="I141" s="85"/>
      <c r="J141" s="85">
        <v>418.41606182795692</v>
      </c>
      <c r="K141" s="85"/>
      <c r="L141" s="85">
        <v>418.41606182795692</v>
      </c>
    </row>
    <row r="142" spans="1:12" s="90" customFormat="1">
      <c r="A142" s="83">
        <v>44</v>
      </c>
      <c r="B142" s="84" t="s">
        <v>51</v>
      </c>
      <c r="C142" s="41">
        <v>879074</v>
      </c>
      <c r="D142" s="41">
        <v>124414</v>
      </c>
      <c r="E142" s="96">
        <v>3142219</v>
      </c>
      <c r="F142" s="41">
        <v>806473</v>
      </c>
      <c r="G142" s="41">
        <v>4952180</v>
      </c>
      <c r="H142" s="32">
        <v>1358.7837365591397</v>
      </c>
      <c r="I142" s="32">
        <v>192.30658602150535</v>
      </c>
      <c r="J142" s="32">
        <v>4856.9245295698929</v>
      </c>
      <c r="K142" s="32">
        <v>1246.5644489247311</v>
      </c>
      <c r="L142" s="32">
        <v>7654.5793010752695</v>
      </c>
    </row>
    <row r="143" spans="1:12" s="90" customFormat="1">
      <c r="A143" s="89"/>
      <c r="B143" s="89" t="s">
        <v>156</v>
      </c>
      <c r="C143" s="79">
        <v>879074</v>
      </c>
      <c r="D143" s="79">
        <v>124414</v>
      </c>
      <c r="E143" s="79">
        <v>1843452</v>
      </c>
      <c r="F143" s="79">
        <v>623548</v>
      </c>
      <c r="G143" s="85">
        <v>3470488</v>
      </c>
      <c r="H143" s="85">
        <v>1358.7837365591397</v>
      </c>
      <c r="I143" s="85">
        <v>192.30658602150535</v>
      </c>
      <c r="J143" s="85">
        <v>2849.4217741935486</v>
      </c>
      <c r="K143" s="85">
        <v>963.81747311827951</v>
      </c>
      <c r="L143" s="85">
        <v>5364.329569892473</v>
      </c>
    </row>
    <row r="144" spans="1:12" s="90" customFormat="1">
      <c r="A144" s="89"/>
      <c r="B144" s="89" t="s">
        <v>157</v>
      </c>
      <c r="C144" s="79"/>
      <c r="D144" s="79"/>
      <c r="E144" s="79">
        <v>1269958</v>
      </c>
      <c r="F144" s="79">
        <v>172182</v>
      </c>
      <c r="G144" s="85">
        <v>1442140</v>
      </c>
      <c r="H144" s="85"/>
      <c r="I144" s="85"/>
      <c r="J144" s="85">
        <v>1962.9727150537633</v>
      </c>
      <c r="K144" s="85">
        <v>266.1415322580645</v>
      </c>
      <c r="L144" s="85">
        <v>2229.114247311828</v>
      </c>
    </row>
    <row r="145" spans="1:12" s="90" customFormat="1">
      <c r="A145" s="89"/>
      <c r="B145" s="89" t="s">
        <v>197</v>
      </c>
      <c r="C145" s="79"/>
      <c r="D145" s="79"/>
      <c r="E145" s="79">
        <v>28809</v>
      </c>
      <c r="F145" s="79">
        <v>10743</v>
      </c>
      <c r="G145" s="85">
        <v>39552</v>
      </c>
      <c r="H145" s="85"/>
      <c r="I145" s="85"/>
      <c r="J145" s="85">
        <v>44.530040322580639</v>
      </c>
      <c r="K145" s="85">
        <v>16.605443548387097</v>
      </c>
      <c r="L145" s="85">
        <v>61.135483870967732</v>
      </c>
    </row>
    <row r="146" spans="1:12" s="90" customFormat="1">
      <c r="A146" s="83">
        <v>45</v>
      </c>
      <c r="B146" s="84" t="s">
        <v>52</v>
      </c>
      <c r="C146" s="41">
        <v>217196</v>
      </c>
      <c r="D146" s="41">
        <v>9247</v>
      </c>
      <c r="E146" s="53">
        <v>2846903</v>
      </c>
      <c r="F146" s="51">
        <v>2559889</v>
      </c>
      <c r="G146" s="41">
        <v>5633235</v>
      </c>
      <c r="H146" s="32">
        <v>335.71962365591395</v>
      </c>
      <c r="I146" s="32">
        <v>14.293077956989247</v>
      </c>
      <c r="J146" s="32">
        <v>4400.4549059139781</v>
      </c>
      <c r="K146" s="32">
        <v>3956.8176747311823</v>
      </c>
      <c r="L146" s="32">
        <v>8707.2852822580644</v>
      </c>
    </row>
    <row r="147" spans="1:12" s="90" customFormat="1">
      <c r="A147" s="89"/>
      <c r="B147" s="89" t="s">
        <v>158</v>
      </c>
      <c r="C147" s="79">
        <v>217196</v>
      </c>
      <c r="D147" s="79">
        <v>9247</v>
      </c>
      <c r="E147" s="79">
        <v>2846903</v>
      </c>
      <c r="F147" s="79">
        <v>2559889</v>
      </c>
      <c r="G147" s="79">
        <v>5633235</v>
      </c>
      <c r="H147" s="85"/>
      <c r="I147" s="85">
        <v>14.293077956989247</v>
      </c>
      <c r="J147" s="85">
        <v>4400.4549059139781</v>
      </c>
      <c r="K147" s="85">
        <v>3956.8176747311823</v>
      </c>
      <c r="L147" s="85">
        <v>8371.5656586021505</v>
      </c>
    </row>
    <row r="148" spans="1:12" s="90" customFormat="1">
      <c r="A148" s="83">
        <v>46</v>
      </c>
      <c r="B148" s="84" t="s">
        <v>53</v>
      </c>
      <c r="C148" s="41">
        <v>11847</v>
      </c>
      <c r="D148" s="41">
        <v>0</v>
      </c>
      <c r="E148" s="96">
        <v>980115</v>
      </c>
      <c r="F148" s="41">
        <v>645899</v>
      </c>
      <c r="G148" s="41">
        <v>1637861</v>
      </c>
      <c r="H148" s="32">
        <v>18.311895161290323</v>
      </c>
      <c r="I148" s="32" t="s">
        <v>203</v>
      </c>
      <c r="J148" s="32">
        <v>1514.9627016129032</v>
      </c>
      <c r="K148" s="32">
        <v>998.36538978494616</v>
      </c>
      <c r="L148" s="32">
        <v>2531.6399865591397</v>
      </c>
    </row>
    <row r="149" spans="1:12" s="90" customFormat="1">
      <c r="A149" s="89"/>
      <c r="B149" s="89" t="s">
        <v>159</v>
      </c>
      <c r="C149" s="79">
        <v>11847</v>
      </c>
      <c r="D149" s="79"/>
      <c r="E149" s="79">
        <v>980115</v>
      </c>
      <c r="F149" s="79">
        <v>645899</v>
      </c>
      <c r="G149" s="85">
        <v>1637861</v>
      </c>
      <c r="H149" s="85">
        <v>18.311895161290323</v>
      </c>
      <c r="I149" s="85"/>
      <c r="J149" s="85">
        <v>1514.9627016129032</v>
      </c>
      <c r="K149" s="85">
        <v>998.36538978494616</v>
      </c>
      <c r="L149" s="85">
        <v>2531.6399865591397</v>
      </c>
    </row>
    <row r="150" spans="1:12" s="90" customFormat="1">
      <c r="A150" s="83">
        <v>47</v>
      </c>
      <c r="B150" s="84" t="s">
        <v>54</v>
      </c>
      <c r="C150" s="41">
        <v>60267</v>
      </c>
      <c r="D150" s="41">
        <v>0</v>
      </c>
      <c r="E150" s="41">
        <v>2184197</v>
      </c>
      <c r="F150" s="41">
        <v>788402</v>
      </c>
      <c r="G150" s="41">
        <v>3032866</v>
      </c>
      <c r="H150" s="32">
        <v>93.154637096774181</v>
      </c>
      <c r="I150" s="32" t="s">
        <v>203</v>
      </c>
      <c r="J150" s="32">
        <v>3376.1109543010748</v>
      </c>
      <c r="K150" s="32">
        <v>1218.632123655914</v>
      </c>
      <c r="L150" s="32">
        <v>4687.897715053763</v>
      </c>
    </row>
    <row r="151" spans="1:12" s="90" customFormat="1">
      <c r="A151" s="89"/>
      <c r="B151" s="89" t="s">
        <v>160</v>
      </c>
      <c r="C151" s="79">
        <v>60267</v>
      </c>
      <c r="D151" s="79"/>
      <c r="E151" s="79">
        <v>141972.80499999999</v>
      </c>
      <c r="F151" s="79">
        <v>93819.837999999989</v>
      </c>
      <c r="G151" s="85">
        <v>296059.64299999998</v>
      </c>
      <c r="H151" s="85">
        <v>93.154637096774181</v>
      </c>
      <c r="I151" s="85"/>
      <c r="J151" s="85">
        <v>219.44721202956987</v>
      </c>
      <c r="K151" s="85">
        <v>145.01722271505375</v>
      </c>
      <c r="L151" s="85">
        <v>457.61907184139784</v>
      </c>
    </row>
    <row r="152" spans="1:12" s="90" customFormat="1">
      <c r="A152" s="89"/>
      <c r="B152" s="89" t="s">
        <v>163</v>
      </c>
      <c r="C152" s="79"/>
      <c r="D152" s="79"/>
      <c r="E152" s="79">
        <v>56789.121999999996</v>
      </c>
      <c r="F152" s="79"/>
      <c r="G152" s="85">
        <v>56789.121999999996</v>
      </c>
      <c r="H152" s="85"/>
      <c r="I152" s="85"/>
      <c r="J152" s="85">
        <v>87.778884811827936</v>
      </c>
      <c r="K152" s="85"/>
      <c r="L152" s="85">
        <v>87.778884811827936</v>
      </c>
    </row>
    <row r="153" spans="1:12" s="90" customFormat="1">
      <c r="A153" s="89"/>
      <c r="B153" s="89" t="s">
        <v>164</v>
      </c>
      <c r="C153" s="79"/>
      <c r="D153" s="79"/>
      <c r="E153" s="79">
        <v>174735.76</v>
      </c>
      <c r="F153" s="79">
        <v>33112.884000000005</v>
      </c>
      <c r="G153" s="85">
        <v>207848.64400000003</v>
      </c>
      <c r="H153" s="85"/>
      <c r="I153" s="85"/>
      <c r="J153" s="85">
        <v>270.08887634408603</v>
      </c>
      <c r="K153" s="85">
        <v>51.18254919354839</v>
      </c>
      <c r="L153" s="85">
        <v>321.2714255376344</v>
      </c>
    </row>
    <row r="154" spans="1:12" s="90" customFormat="1">
      <c r="A154" s="89"/>
      <c r="B154" s="89" t="s">
        <v>161</v>
      </c>
      <c r="C154" s="79"/>
      <c r="D154" s="79"/>
      <c r="E154" s="79">
        <v>733890.19200000004</v>
      </c>
      <c r="F154" s="79">
        <v>174236.842</v>
      </c>
      <c r="G154" s="85">
        <v>908127.03399999999</v>
      </c>
      <c r="H154" s="85"/>
      <c r="I154" s="85"/>
      <c r="J154" s="85">
        <v>1134.3732806451612</v>
      </c>
      <c r="K154" s="85">
        <v>269.31769932795697</v>
      </c>
      <c r="L154" s="85">
        <v>1403.6909799731181</v>
      </c>
    </row>
    <row r="155" spans="1:12" s="90" customFormat="1">
      <c r="A155" s="89"/>
      <c r="B155" s="89" t="s">
        <v>167</v>
      </c>
      <c r="C155" s="79"/>
      <c r="D155" s="79"/>
      <c r="E155" s="79">
        <v>768837.34400000004</v>
      </c>
      <c r="F155" s="79">
        <v>320091.21200000012</v>
      </c>
      <c r="G155" s="85">
        <v>1088928.5560000001</v>
      </c>
      <c r="H155" s="85"/>
      <c r="I155" s="85"/>
      <c r="J155" s="85">
        <v>1188.3910559139783</v>
      </c>
      <c r="K155" s="85">
        <v>494.76464220430125</v>
      </c>
      <c r="L155" s="85">
        <v>1683.1556981182796</v>
      </c>
    </row>
    <row r="156" spans="1:12" s="90" customFormat="1">
      <c r="A156" s="89"/>
      <c r="B156" s="89" t="s">
        <v>166</v>
      </c>
      <c r="C156" s="79"/>
      <c r="D156" s="79"/>
      <c r="E156" s="79">
        <v>122315.03200000001</v>
      </c>
      <c r="F156" s="79">
        <v>59130.149999999994</v>
      </c>
      <c r="G156" s="85">
        <v>181445.182</v>
      </c>
      <c r="H156" s="85"/>
      <c r="I156" s="85"/>
      <c r="J156" s="85">
        <v>189.06221344086023</v>
      </c>
      <c r="K156" s="85">
        <v>91.397409274193535</v>
      </c>
      <c r="L156" s="85">
        <v>280.4596227150538</v>
      </c>
    </row>
    <row r="157" spans="1:12" s="90" customFormat="1">
      <c r="A157" s="89"/>
      <c r="B157" s="89" t="s">
        <v>162</v>
      </c>
      <c r="C157" s="79"/>
      <c r="D157" s="79"/>
      <c r="E157" s="79">
        <v>111394.04699999999</v>
      </c>
      <c r="F157" s="79">
        <v>38631.698000000004</v>
      </c>
      <c r="G157" s="85">
        <v>150025.745</v>
      </c>
      <c r="H157" s="85"/>
      <c r="I157" s="85"/>
      <c r="J157" s="85">
        <v>172.18165866935482</v>
      </c>
      <c r="K157" s="85">
        <v>59.712974059139782</v>
      </c>
      <c r="L157" s="85">
        <v>231.8946327284946</v>
      </c>
    </row>
    <row r="158" spans="1:12" s="90" customFormat="1">
      <c r="A158" s="89"/>
      <c r="B158" s="89" t="s">
        <v>165</v>
      </c>
      <c r="C158" s="79"/>
      <c r="D158" s="79"/>
      <c r="E158" s="79">
        <v>74262.698000000004</v>
      </c>
      <c r="F158" s="79">
        <v>69379.375999999989</v>
      </c>
      <c r="G158" s="85">
        <v>143642.07399999999</v>
      </c>
      <c r="H158" s="85"/>
      <c r="I158" s="85"/>
      <c r="J158" s="85">
        <v>114.78777244623656</v>
      </c>
      <c r="K158" s="85">
        <v>107.23962688172041</v>
      </c>
      <c r="L158" s="85">
        <v>222.02739932795697</v>
      </c>
    </row>
    <row r="159" spans="1:12" s="90" customFormat="1">
      <c r="A159" s="83">
        <v>48</v>
      </c>
      <c r="B159" s="84" t="s">
        <v>55</v>
      </c>
      <c r="C159" s="41">
        <v>259256</v>
      </c>
      <c r="D159" s="41">
        <v>0</v>
      </c>
      <c r="E159" s="96">
        <v>1047631</v>
      </c>
      <c r="F159" s="41">
        <v>390625</v>
      </c>
      <c r="G159" s="41">
        <v>1697512</v>
      </c>
      <c r="H159" s="32">
        <v>400.73172043010749</v>
      </c>
      <c r="I159" s="32" t="s">
        <v>203</v>
      </c>
      <c r="J159" s="32">
        <v>1619.3221102150537</v>
      </c>
      <c r="K159" s="32">
        <v>603.78864247311822</v>
      </c>
      <c r="L159" s="32">
        <v>2623.8424731182795</v>
      </c>
    </row>
    <row r="160" spans="1:12" s="90" customFormat="1">
      <c r="A160" s="89"/>
      <c r="B160" s="89" t="s">
        <v>168</v>
      </c>
      <c r="C160" s="79">
        <v>259256</v>
      </c>
      <c r="D160" s="79">
        <v>0</v>
      </c>
      <c r="E160" s="79">
        <v>1047631</v>
      </c>
      <c r="F160" s="79">
        <v>390625</v>
      </c>
      <c r="G160" s="85">
        <v>1697512</v>
      </c>
      <c r="H160" s="85">
        <v>400.73172043010749</v>
      </c>
      <c r="I160" s="85"/>
      <c r="J160" s="85">
        <v>1619.3221102150537</v>
      </c>
      <c r="K160" s="85">
        <v>603.78864247311822</v>
      </c>
      <c r="L160" s="85">
        <v>2623.8424731182795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7479</v>
      </c>
      <c r="E161" s="96">
        <v>1269724</v>
      </c>
      <c r="F161" s="41">
        <v>802369</v>
      </c>
      <c r="G161" s="41">
        <v>2079572</v>
      </c>
      <c r="H161" s="32" t="s">
        <v>203</v>
      </c>
      <c r="I161" s="32">
        <v>11.560282258064516</v>
      </c>
      <c r="J161" s="32">
        <v>1962.6110215053761</v>
      </c>
      <c r="K161" s="32">
        <v>1240.2209005376342</v>
      </c>
      <c r="L161" s="32">
        <v>3214.3922043010748</v>
      </c>
    </row>
    <row r="162" spans="1:12" s="90" customFormat="1">
      <c r="A162" s="89"/>
      <c r="B162" s="89" t="s">
        <v>169</v>
      </c>
      <c r="C162" s="79"/>
      <c r="D162" s="79">
        <v>7479</v>
      </c>
      <c r="E162" s="79">
        <v>1269724</v>
      </c>
      <c r="F162" s="79">
        <v>802369</v>
      </c>
      <c r="G162" s="85">
        <v>2079572</v>
      </c>
      <c r="H162" s="85"/>
      <c r="I162" s="85">
        <v>11.560282258064516</v>
      </c>
      <c r="J162" s="85">
        <v>1962.6110215053761</v>
      </c>
      <c r="K162" s="85">
        <v>1240.2209005376342</v>
      </c>
      <c r="L162" s="85">
        <v>3214.3922043010748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106510</v>
      </c>
      <c r="F163" s="41">
        <v>173189</v>
      </c>
      <c r="G163" s="41">
        <v>279699</v>
      </c>
      <c r="H163" s="32" t="s">
        <v>203</v>
      </c>
      <c r="I163" s="32" t="s">
        <v>203</v>
      </c>
      <c r="J163" s="32">
        <v>164.63239247311827</v>
      </c>
      <c r="K163" s="32">
        <v>267.69805107526878</v>
      </c>
      <c r="L163" s="32">
        <v>432.33044354838705</v>
      </c>
    </row>
    <row r="164" spans="1:12" s="90" customFormat="1">
      <c r="A164" s="89"/>
      <c r="B164" s="89" t="s">
        <v>170</v>
      </c>
      <c r="C164" s="79"/>
      <c r="D164" s="79"/>
      <c r="E164" s="79">
        <v>106510</v>
      </c>
      <c r="F164" s="79">
        <v>173189</v>
      </c>
      <c r="G164" s="85">
        <v>279699</v>
      </c>
      <c r="H164" s="85"/>
      <c r="I164" s="85"/>
      <c r="J164" s="85">
        <v>164.63239247311827</v>
      </c>
      <c r="K164" s="85">
        <v>267.69805107526878</v>
      </c>
      <c r="L164" s="85">
        <v>432.33044354838705</v>
      </c>
    </row>
    <row r="165" spans="1:12" s="90" customFormat="1">
      <c r="A165" s="83">
        <v>51</v>
      </c>
      <c r="B165" s="84" t="s">
        <v>58</v>
      </c>
      <c r="C165" s="41">
        <v>10769</v>
      </c>
      <c r="D165" s="41">
        <v>0</v>
      </c>
      <c r="E165" s="96">
        <v>3461591</v>
      </c>
      <c r="F165" s="41">
        <v>527642</v>
      </c>
      <c r="G165" s="41">
        <v>4000002</v>
      </c>
      <c r="H165" s="32">
        <v>16.645631720430107</v>
      </c>
      <c r="I165" s="32" t="s">
        <v>203</v>
      </c>
      <c r="J165" s="32">
        <v>5350.5774865591393</v>
      </c>
      <c r="K165" s="32">
        <v>815.57567204301074</v>
      </c>
      <c r="L165" s="32">
        <v>6182.7987903225803</v>
      </c>
    </row>
    <row r="166" spans="1:12" s="90" customFormat="1">
      <c r="A166" s="89"/>
      <c r="B166" s="89" t="s">
        <v>171</v>
      </c>
      <c r="C166" s="79">
        <v>10769</v>
      </c>
      <c r="D166" s="79">
        <v>0</v>
      </c>
      <c r="E166" s="79">
        <v>3461591</v>
      </c>
      <c r="F166" s="79">
        <v>527642</v>
      </c>
      <c r="G166" s="85">
        <v>4000002</v>
      </c>
      <c r="H166" s="85">
        <v>16.645631720430107</v>
      </c>
      <c r="I166" s="85"/>
      <c r="J166" s="85">
        <v>5350.5774865591393</v>
      </c>
      <c r="K166" s="85">
        <v>815.57567204301074</v>
      </c>
      <c r="L166" s="85">
        <v>6182.7987903225803</v>
      </c>
    </row>
    <row r="167" spans="1:12" s="90" customFormat="1">
      <c r="A167" s="83">
        <v>52</v>
      </c>
      <c r="B167" s="84" t="s">
        <v>59</v>
      </c>
      <c r="C167" s="41">
        <v>899923</v>
      </c>
      <c r="D167" s="41">
        <v>0</v>
      </c>
      <c r="E167" s="41">
        <v>1068136</v>
      </c>
      <c r="F167" s="41">
        <v>1723325</v>
      </c>
      <c r="G167" s="41">
        <v>3691384</v>
      </c>
      <c r="H167" s="32">
        <v>1391.0100134408601</v>
      </c>
      <c r="I167" s="32" t="s">
        <v>203</v>
      </c>
      <c r="J167" s="32">
        <v>1651.0166666666667</v>
      </c>
      <c r="K167" s="32">
        <v>2663.7415994623652</v>
      </c>
      <c r="L167" s="32">
        <v>5705.768279569892</v>
      </c>
    </row>
    <row r="168" spans="1:12" s="90" customFormat="1">
      <c r="A168" s="89"/>
      <c r="B168" s="89" t="s">
        <v>172</v>
      </c>
      <c r="C168" s="79">
        <v>899923</v>
      </c>
      <c r="D168" s="79"/>
      <c r="E168" s="79">
        <v>897982</v>
      </c>
      <c r="F168" s="79">
        <v>1526128</v>
      </c>
      <c r="G168" s="85">
        <v>3324033</v>
      </c>
      <c r="H168" s="85">
        <v>1391.0100134408601</v>
      </c>
      <c r="I168" s="85"/>
      <c r="J168" s="85">
        <v>1388.0098118279568</v>
      </c>
      <c r="K168" s="85">
        <v>2358.9344086021501</v>
      </c>
      <c r="L168" s="85">
        <v>5137.9542338709671</v>
      </c>
    </row>
    <row r="169" spans="1:12" s="90" customFormat="1">
      <c r="A169" s="89"/>
      <c r="B169" s="89" t="s">
        <v>173</v>
      </c>
      <c r="C169" s="79"/>
      <c r="D169" s="79"/>
      <c r="E169" s="79">
        <v>170154</v>
      </c>
      <c r="F169" s="79">
        <v>155627</v>
      </c>
      <c r="G169" s="85">
        <v>325781</v>
      </c>
      <c r="H169" s="85"/>
      <c r="I169" s="85"/>
      <c r="J169" s="85">
        <v>263.00685483870961</v>
      </c>
      <c r="K169" s="85">
        <v>240.55248655913977</v>
      </c>
      <c r="L169" s="85">
        <v>503.55934139784938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41570</v>
      </c>
      <c r="G170" s="85">
        <v>41570</v>
      </c>
      <c r="H170" s="85"/>
      <c r="I170" s="85"/>
      <c r="J170" s="85"/>
      <c r="K170" s="85">
        <v>64.254704301075265</v>
      </c>
      <c r="L170" s="85">
        <v>64.254704301075265</v>
      </c>
    </row>
    <row r="171" spans="1:12" s="90" customFormat="1">
      <c r="A171" s="83">
        <v>53</v>
      </c>
      <c r="B171" s="84" t="s">
        <v>60</v>
      </c>
      <c r="C171" s="41">
        <v>575732</v>
      </c>
      <c r="D171" s="41"/>
      <c r="E171" s="41">
        <v>1607742</v>
      </c>
      <c r="F171" s="41">
        <v>1227643</v>
      </c>
      <c r="G171" s="41">
        <v>3411117</v>
      </c>
      <c r="H171" s="32">
        <v>889.9083333333333</v>
      </c>
      <c r="I171" s="32" t="s">
        <v>203</v>
      </c>
      <c r="J171" s="32">
        <v>2485.0850806451608</v>
      </c>
      <c r="K171" s="32">
        <v>1897.5664650537633</v>
      </c>
      <c r="L171" s="32">
        <v>5272.5598790322574</v>
      </c>
    </row>
    <row r="172" spans="1:12" s="90" customFormat="1">
      <c r="A172" s="89"/>
      <c r="B172" s="89" t="s">
        <v>184</v>
      </c>
      <c r="C172" s="79">
        <v>575732</v>
      </c>
      <c r="D172" s="79"/>
      <c r="E172" s="79">
        <v>1607742</v>
      </c>
      <c r="F172" s="79">
        <v>1227643</v>
      </c>
      <c r="G172" s="85">
        <v>3411117</v>
      </c>
      <c r="H172" s="85">
        <v>889.9083333333333</v>
      </c>
      <c r="I172" s="85"/>
      <c r="J172" s="85">
        <v>2485.0850806451608</v>
      </c>
      <c r="K172" s="85">
        <v>1897.5664650537633</v>
      </c>
      <c r="L172" s="85">
        <v>5272.5598790322574</v>
      </c>
    </row>
    <row r="173" spans="1:12" s="90" customFormat="1">
      <c r="A173" s="83">
        <v>54</v>
      </c>
      <c r="B173" s="84" t="s">
        <v>61</v>
      </c>
      <c r="C173" s="41">
        <v>124445</v>
      </c>
      <c r="D173" s="41">
        <v>0</v>
      </c>
      <c r="E173" s="41">
        <v>1421598</v>
      </c>
      <c r="F173" s="41">
        <v>713116</v>
      </c>
      <c r="G173" s="41">
        <v>2259159</v>
      </c>
      <c r="H173" s="32">
        <v>192.354502688172</v>
      </c>
      <c r="I173" s="32" t="s">
        <v>203</v>
      </c>
      <c r="J173" s="32">
        <v>2197.3624999999997</v>
      </c>
      <c r="K173" s="32">
        <v>1102.262634408602</v>
      </c>
      <c r="L173" s="32">
        <v>3491.9796370967738</v>
      </c>
    </row>
    <row r="174" spans="1:12" s="90" customFormat="1">
      <c r="A174" s="89"/>
      <c r="B174" s="89" t="s">
        <v>185</v>
      </c>
      <c r="C174" s="79"/>
      <c r="D174" s="79"/>
      <c r="E174" s="79">
        <v>204315</v>
      </c>
      <c r="F174" s="79">
        <v>108516</v>
      </c>
      <c r="G174" s="85">
        <v>312831</v>
      </c>
      <c r="H174" s="85"/>
      <c r="I174" s="85"/>
      <c r="J174" s="85">
        <v>315.80947580645159</v>
      </c>
      <c r="K174" s="85">
        <v>167.73306451612902</v>
      </c>
      <c r="L174" s="85">
        <v>483.54254032258063</v>
      </c>
    </row>
    <row r="175" spans="1:12" s="90" customFormat="1">
      <c r="A175" s="89"/>
      <c r="B175" s="89" t="s">
        <v>186</v>
      </c>
      <c r="C175" s="79"/>
      <c r="D175" s="79"/>
      <c r="E175" s="79">
        <v>116130</v>
      </c>
      <c r="F175" s="79">
        <v>118960</v>
      </c>
      <c r="G175" s="85">
        <v>235090</v>
      </c>
      <c r="H175" s="85"/>
      <c r="I175" s="85"/>
      <c r="J175" s="85">
        <v>179.50201612903226</v>
      </c>
      <c r="K175" s="85">
        <v>183.8763440860215</v>
      </c>
      <c r="L175" s="85">
        <v>363.37836021505376</v>
      </c>
    </row>
    <row r="176" spans="1:12" s="90" customFormat="1">
      <c r="A176" s="89"/>
      <c r="B176" s="89" t="s">
        <v>187</v>
      </c>
      <c r="C176" s="79"/>
      <c r="D176" s="79"/>
      <c r="E176" s="79">
        <v>7200</v>
      </c>
      <c r="F176" s="79">
        <v>6491</v>
      </c>
      <c r="G176" s="85">
        <v>13691</v>
      </c>
      <c r="H176" s="85"/>
      <c r="I176" s="85"/>
      <c r="J176" s="85">
        <v>11.129032258064516</v>
      </c>
      <c r="K176" s="85">
        <v>10.033131720430108</v>
      </c>
      <c r="L176" s="85">
        <v>21.162163978494625</v>
      </c>
    </row>
    <row r="177" spans="1:12" s="90" customFormat="1">
      <c r="A177" s="89"/>
      <c r="B177" s="89" t="s">
        <v>188</v>
      </c>
      <c r="C177" s="79"/>
      <c r="D177" s="79"/>
      <c r="E177" s="79">
        <v>27659</v>
      </c>
      <c r="F177" s="79">
        <v>2035</v>
      </c>
      <c r="G177" s="85">
        <v>29694</v>
      </c>
      <c r="H177" s="85"/>
      <c r="I177" s="85"/>
      <c r="J177" s="85">
        <v>42.752486559139783</v>
      </c>
      <c r="K177" s="85">
        <v>3.145497311827957</v>
      </c>
      <c r="L177" s="85">
        <v>45.897983870967742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v>0</v>
      </c>
      <c r="H178" s="85"/>
      <c r="I178" s="85"/>
      <c r="J178" s="85"/>
      <c r="K178" s="85"/>
      <c r="L178" s="85">
        <v>0</v>
      </c>
    </row>
    <row r="179" spans="1:12" s="90" customFormat="1">
      <c r="A179" s="89"/>
      <c r="B179" s="89" t="s">
        <v>190</v>
      </c>
      <c r="C179" s="79"/>
      <c r="D179" s="79"/>
      <c r="E179" s="79">
        <v>302277</v>
      </c>
      <c r="F179" s="79"/>
      <c r="G179" s="85">
        <v>302277</v>
      </c>
      <c r="H179" s="85"/>
      <c r="I179" s="85"/>
      <c r="J179" s="85">
        <v>467.22923387096773</v>
      </c>
      <c r="K179" s="85"/>
      <c r="L179" s="85">
        <v>467.22923387096773</v>
      </c>
    </row>
    <row r="180" spans="1:12" s="90" customFormat="1">
      <c r="A180" s="89"/>
      <c r="B180" s="89" t="s">
        <v>191</v>
      </c>
      <c r="C180" s="79">
        <v>124445</v>
      </c>
      <c r="D180" s="79"/>
      <c r="E180" s="79">
        <v>74628</v>
      </c>
      <c r="F180" s="79">
        <v>11790</v>
      </c>
      <c r="G180" s="85">
        <v>210863</v>
      </c>
      <c r="H180" s="85">
        <v>192.354502688172</v>
      </c>
      <c r="I180" s="85"/>
      <c r="J180" s="85">
        <v>115.3524193548387</v>
      </c>
      <c r="K180" s="85">
        <v>18.223790322580644</v>
      </c>
      <c r="L180" s="85">
        <v>325.93071236559138</v>
      </c>
    </row>
    <row r="181" spans="1:12" s="90" customFormat="1">
      <c r="A181" s="89"/>
      <c r="B181" s="89" t="s">
        <v>192</v>
      </c>
      <c r="C181" s="79"/>
      <c r="D181" s="79"/>
      <c r="E181" s="79">
        <v>487417</v>
      </c>
      <c r="F181" s="79">
        <v>452843</v>
      </c>
      <c r="G181" s="85">
        <v>940260</v>
      </c>
      <c r="H181" s="85"/>
      <c r="I181" s="85"/>
      <c r="J181" s="85">
        <v>753.39993279569887</v>
      </c>
      <c r="K181" s="85">
        <v>699.95893817204296</v>
      </c>
      <c r="L181" s="85">
        <v>1453.358870967742</v>
      </c>
    </row>
    <row r="182" spans="1:12" s="90" customFormat="1">
      <c r="A182" s="89"/>
      <c r="B182" s="89" t="s">
        <v>198</v>
      </c>
      <c r="C182" s="79"/>
      <c r="D182" s="79"/>
      <c r="E182" s="79">
        <v>201972</v>
      </c>
      <c r="F182" s="79">
        <v>12481</v>
      </c>
      <c r="G182" s="85">
        <v>214453</v>
      </c>
      <c r="H182" s="85"/>
      <c r="I182" s="85"/>
      <c r="J182" s="85">
        <v>312.18790322580639</v>
      </c>
      <c r="K182" s="85"/>
      <c r="L182" s="85">
        <v>312.18790322580639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62080</v>
      </c>
      <c r="E183" s="55">
        <v>2355115</v>
      </c>
      <c r="F183" s="55">
        <v>610808</v>
      </c>
      <c r="G183" s="55">
        <v>3028003</v>
      </c>
      <c r="H183" s="26" t="s">
        <v>203</v>
      </c>
      <c r="I183" s="26">
        <v>95.95698924731181</v>
      </c>
      <c r="J183" s="26">
        <v>3640.2987231182792</v>
      </c>
      <c r="K183" s="26">
        <v>944.1252688172043</v>
      </c>
      <c r="L183" s="26">
        <v>4680.380981182795</v>
      </c>
    </row>
    <row r="184" spans="1:12" s="90" customFormat="1">
      <c r="A184" s="89"/>
      <c r="B184" s="89" t="s">
        <v>175</v>
      </c>
      <c r="C184" s="79"/>
      <c r="D184" s="79"/>
      <c r="E184" s="79">
        <v>704099</v>
      </c>
      <c r="F184" s="79">
        <v>274370</v>
      </c>
      <c r="G184" s="85">
        <v>978469</v>
      </c>
      <c r="H184" s="85"/>
      <c r="I184" s="85"/>
      <c r="J184" s="85">
        <v>1088.3250672043009</v>
      </c>
      <c r="K184" s="85">
        <v>424.09341397849454</v>
      </c>
      <c r="L184" s="85">
        <v>1512.4184811827954</v>
      </c>
    </row>
    <row r="185" spans="1:12" s="90" customFormat="1">
      <c r="A185" s="89"/>
      <c r="B185" s="89" t="s">
        <v>176</v>
      </c>
      <c r="C185" s="79"/>
      <c r="D185" s="79"/>
      <c r="E185" s="79">
        <v>556933</v>
      </c>
      <c r="F185" s="79">
        <v>38693</v>
      </c>
      <c r="G185" s="85">
        <v>595626</v>
      </c>
      <c r="H185" s="85"/>
      <c r="I185" s="85"/>
      <c r="J185" s="85">
        <v>860.85073924731182</v>
      </c>
      <c r="K185" s="85">
        <v>59.807728494623653</v>
      </c>
      <c r="L185" s="85">
        <v>920.65846774193551</v>
      </c>
    </row>
    <row r="186" spans="1:12" s="90" customFormat="1">
      <c r="A186" s="89"/>
      <c r="B186" s="89" t="s">
        <v>177</v>
      </c>
      <c r="C186" s="79"/>
      <c r="D186" s="79">
        <v>62080</v>
      </c>
      <c r="E186" s="79">
        <v>326551</v>
      </c>
      <c r="F186" s="79">
        <v>124333</v>
      </c>
      <c r="G186" s="85">
        <v>512964</v>
      </c>
      <c r="H186" s="85"/>
      <c r="I186" s="85">
        <v>95.95698924731181</v>
      </c>
      <c r="J186" s="85">
        <v>504.74952956989245</v>
      </c>
      <c r="K186" s="85">
        <v>192.18138440860216</v>
      </c>
      <c r="L186" s="85">
        <v>792.88790322580644</v>
      </c>
    </row>
    <row r="187" spans="1:12" s="90" customFormat="1">
      <c r="A187" s="89"/>
      <c r="B187" s="89" t="s">
        <v>179</v>
      </c>
      <c r="C187" s="79"/>
      <c r="D187" s="79"/>
      <c r="E187" s="79">
        <v>180774</v>
      </c>
      <c r="F187" s="79">
        <v>23626</v>
      </c>
      <c r="G187" s="85">
        <v>204400</v>
      </c>
      <c r="H187" s="85"/>
      <c r="I187" s="85"/>
      <c r="J187" s="85">
        <v>279.4221774193548</v>
      </c>
      <c r="K187" s="85">
        <v>36.518682795698922</v>
      </c>
      <c r="L187" s="85">
        <v>315.9408602150537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9448</v>
      </c>
      <c r="G188" s="85">
        <v>9448</v>
      </c>
      <c r="H188" s="85"/>
      <c r="I188" s="85"/>
      <c r="J188" s="85"/>
      <c r="K188" s="85">
        <v>14.603763440860215</v>
      </c>
      <c r="L188" s="85">
        <v>14.603763440860215</v>
      </c>
    </row>
    <row r="189" spans="1:12" s="90" customFormat="1" ht="30">
      <c r="A189" s="89"/>
      <c r="B189" s="93" t="s">
        <v>180</v>
      </c>
      <c r="C189" s="79"/>
      <c r="D189" s="79"/>
      <c r="E189" s="79">
        <v>108133</v>
      </c>
      <c r="F189" s="79"/>
      <c r="G189" s="85">
        <v>108133</v>
      </c>
      <c r="H189" s="85"/>
      <c r="I189" s="85"/>
      <c r="J189" s="85">
        <v>167.14106182795697</v>
      </c>
      <c r="K189" s="85"/>
      <c r="L189" s="85">
        <v>167.14106182795697</v>
      </c>
    </row>
    <row r="190" spans="1:12" s="90" customFormat="1">
      <c r="A190" s="89"/>
      <c r="B190" s="89" t="s">
        <v>181</v>
      </c>
      <c r="C190" s="79"/>
      <c r="D190" s="79"/>
      <c r="E190" s="79">
        <v>445270</v>
      </c>
      <c r="F190" s="79">
        <v>130855</v>
      </c>
      <c r="G190" s="85">
        <v>576125</v>
      </c>
      <c r="H190" s="85"/>
      <c r="I190" s="85"/>
      <c r="J190" s="85">
        <v>688.2533602150537</v>
      </c>
      <c r="K190" s="85">
        <v>202.26243279569891</v>
      </c>
      <c r="L190" s="85">
        <v>890.51579301075265</v>
      </c>
    </row>
    <row r="191" spans="1:12" s="90" customFormat="1">
      <c r="A191" s="89"/>
      <c r="B191" s="89" t="s">
        <v>182</v>
      </c>
      <c r="C191" s="79"/>
      <c r="D191" s="79"/>
      <c r="E191" s="79">
        <v>11947</v>
      </c>
      <c r="F191" s="79"/>
      <c r="G191" s="85">
        <v>11947</v>
      </c>
      <c r="H191" s="85"/>
      <c r="I191" s="85"/>
      <c r="J191" s="85">
        <v>18.466465053763439</v>
      </c>
      <c r="K191" s="85"/>
      <c r="L191" s="85">
        <v>18.466465053763439</v>
      </c>
    </row>
    <row r="192" spans="1:12" s="90" customFormat="1">
      <c r="A192" s="89"/>
      <c r="B192" s="89" t="s">
        <v>183</v>
      </c>
      <c r="C192" s="79"/>
      <c r="D192" s="79"/>
      <c r="E192" s="79">
        <v>21408</v>
      </c>
      <c r="F192" s="79">
        <v>9483</v>
      </c>
      <c r="G192" s="85">
        <v>30891</v>
      </c>
      <c r="H192" s="85"/>
      <c r="I192" s="85"/>
      <c r="J192" s="85">
        <v>33.090322580645157</v>
      </c>
      <c r="K192" s="85">
        <v>14.657862903225805</v>
      </c>
      <c r="L192" s="85">
        <v>47.748185483870962</v>
      </c>
    </row>
    <row r="193" spans="1:12" s="90" customFormat="1">
      <c r="A193" s="38">
        <v>56</v>
      </c>
      <c r="B193" s="27" t="s">
        <v>63</v>
      </c>
      <c r="C193" s="28">
        <v>91263</v>
      </c>
      <c r="D193" s="28">
        <v>383</v>
      </c>
      <c r="E193" s="28">
        <v>2283463</v>
      </c>
      <c r="F193" s="28">
        <v>2090969</v>
      </c>
      <c r="G193" s="28">
        <v>4466078</v>
      </c>
      <c r="H193" s="29">
        <v>141.06512096774193</v>
      </c>
      <c r="I193" s="29">
        <v>0.59200268817204293</v>
      </c>
      <c r="J193" s="29">
        <v>3529.5463037634408</v>
      </c>
      <c r="K193" s="29">
        <v>3232.0085349462365</v>
      </c>
      <c r="L193" s="29">
        <v>6903.2119623655908</v>
      </c>
    </row>
    <row r="194" spans="1:12">
      <c r="A194" s="40"/>
      <c r="B194" s="14" t="s">
        <v>193</v>
      </c>
      <c r="C194" s="15"/>
      <c r="D194" s="15">
        <v>383</v>
      </c>
      <c r="E194" s="15">
        <v>1577715</v>
      </c>
      <c r="F194" s="15">
        <v>1392705</v>
      </c>
      <c r="G194" s="15">
        <v>2970803</v>
      </c>
      <c r="H194" s="16"/>
      <c r="I194" s="16">
        <v>0.59200268817204293</v>
      </c>
      <c r="J194" s="16">
        <v>2438.6723790322576</v>
      </c>
      <c r="K194" s="16">
        <v>2152.702620967742</v>
      </c>
      <c r="L194" s="16">
        <v>4591.9670026881722</v>
      </c>
    </row>
    <row r="195" spans="1:12">
      <c r="A195" s="40"/>
      <c r="B195" s="14" t="s">
        <v>194</v>
      </c>
      <c r="C195" s="15">
        <v>91263</v>
      </c>
      <c r="D195" s="15"/>
      <c r="E195" s="15">
        <v>705748</v>
      </c>
      <c r="F195" s="15">
        <v>698264</v>
      </c>
      <c r="G195" s="15">
        <v>1495275</v>
      </c>
      <c r="H195" s="16">
        <v>141.06512096774193</v>
      </c>
      <c r="I195" s="16"/>
      <c r="J195" s="16">
        <v>1090.8739247311828</v>
      </c>
      <c r="K195" s="16">
        <v>1079.3059139784946</v>
      </c>
      <c r="L195" s="16">
        <v>2311.2449596774195</v>
      </c>
    </row>
    <row r="196" spans="1:12">
      <c r="A196" s="56">
        <v>57</v>
      </c>
      <c r="B196" s="57" t="s">
        <v>64</v>
      </c>
      <c r="C196" s="58">
        <v>285914</v>
      </c>
      <c r="D196" s="58">
        <v>0</v>
      </c>
      <c r="E196" s="58">
        <v>530407</v>
      </c>
      <c r="F196" s="58">
        <v>522317</v>
      </c>
      <c r="G196" s="58">
        <v>1338638</v>
      </c>
      <c r="H196" s="43">
        <v>441.9369623655914</v>
      </c>
      <c r="I196" s="43" t="s">
        <v>203</v>
      </c>
      <c r="J196" s="43">
        <v>819.84952956989241</v>
      </c>
      <c r="K196" s="43">
        <v>807.34482526881709</v>
      </c>
      <c r="L196" s="43">
        <v>2069.131317204301</v>
      </c>
    </row>
    <row r="197" spans="1:12">
      <c r="A197" s="39"/>
      <c r="B197" s="13" t="s">
        <v>195</v>
      </c>
      <c r="C197" s="8">
        <v>285914</v>
      </c>
      <c r="D197" s="8"/>
      <c r="E197" s="8">
        <v>58344.77</v>
      </c>
      <c r="F197" s="8">
        <v>62678.04</v>
      </c>
      <c r="G197" s="8">
        <v>406936.81</v>
      </c>
      <c r="H197" s="9">
        <v>441.9369623655914</v>
      </c>
      <c r="I197" s="9"/>
      <c r="J197" s="9">
        <v>90.183448252688166</v>
      </c>
      <c r="K197" s="9">
        <v>96.881379032258067</v>
      </c>
      <c r="L197" s="9">
        <v>629.00178965053772</v>
      </c>
    </row>
    <row r="198" spans="1:12">
      <c r="A198" s="64"/>
      <c r="B198" s="13" t="s">
        <v>202</v>
      </c>
      <c r="C198" s="65"/>
      <c r="D198" s="65"/>
      <c r="E198" s="65">
        <v>472062.23</v>
      </c>
      <c r="F198" s="65">
        <v>459638.96</v>
      </c>
      <c r="G198" s="8">
        <v>931701.19</v>
      </c>
      <c r="H198" s="66"/>
      <c r="I198" s="66"/>
      <c r="J198" s="66">
        <v>729.6660813172042</v>
      </c>
      <c r="K198" s="66">
        <v>710.46344623655921</v>
      </c>
      <c r="L198" s="9">
        <v>1440.1295275537634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1590506</v>
      </c>
      <c r="F199" s="19">
        <v>1094785</v>
      </c>
      <c r="G199" s="19">
        <v>2685291</v>
      </c>
      <c r="H199" s="20" t="s">
        <v>203</v>
      </c>
      <c r="I199" s="20" t="s">
        <v>203</v>
      </c>
      <c r="J199" s="20">
        <v>2458.4434139784944</v>
      </c>
      <c r="K199" s="20">
        <v>1692.2079973118277</v>
      </c>
      <c r="L199" s="20">
        <v>4150.6514112903224</v>
      </c>
    </row>
    <row r="200" spans="1:12">
      <c r="A200" s="34"/>
      <c r="B200" s="21" t="s">
        <v>196</v>
      </c>
      <c r="C200" s="22"/>
      <c r="D200" s="22">
        <v>0</v>
      </c>
      <c r="E200" s="22">
        <v>1590506</v>
      </c>
      <c r="F200" s="22">
        <v>1094785</v>
      </c>
      <c r="G200" s="22">
        <v>2685291</v>
      </c>
      <c r="H200" s="23"/>
      <c r="I200" s="23" t="s">
        <v>203</v>
      </c>
      <c r="J200" s="23">
        <v>2458.4434139784944</v>
      </c>
      <c r="K200" s="23">
        <v>1692.2079973118277</v>
      </c>
      <c r="L200" s="23">
        <v>4150.6514112903224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14013407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1994884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95692302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49924233.681895524</v>
      </c>
      <c r="G201" s="61">
        <f>C201+D201+E201+F201</f>
        <v>161624826.68189552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21660.508131720424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3083.4900537634408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147911.48830645162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77167.834320134192</v>
      </c>
      <c r="L201" s="62">
        <f>H201+I201+J201+K201</f>
        <v>249823.32081206967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12"/>
  <sheetViews>
    <sheetView zoomScale="90" zoomScaleNormal="90" workbookViewId="0">
      <pane xSplit="1" ySplit="6" topLeftCell="AA187" activePane="bottomRight" state="frozen"/>
      <selection pane="topRight" activeCell="I1" sqref="I1"/>
      <selection pane="bottomLeft" activeCell="A29" sqref="A29"/>
      <selection pane="bottomRight" activeCell="AI208" sqref="AI208"/>
    </sheetView>
  </sheetViews>
  <sheetFormatPr defaultColWidth="9" defaultRowHeight="15"/>
  <cols>
    <col min="1" max="1" width="4.7109375" style="1" customWidth="1"/>
    <col min="2" max="2" width="31.42578125" style="1" customWidth="1"/>
    <col min="3" max="6" width="9.140625" style="1" customWidth="1"/>
    <col min="7" max="7" width="10.5703125" style="1" customWidth="1"/>
    <col min="8" max="8" width="11.5703125" style="1" customWidth="1"/>
    <col min="9" max="11" width="9.140625" style="1" customWidth="1"/>
    <col min="12" max="12" width="10.140625" style="1" customWidth="1"/>
    <col min="13" max="16" width="12.140625" style="2" customWidth="1"/>
    <col min="17" max="17" width="12.140625" style="1" customWidth="1"/>
    <col min="18" max="22" width="10.140625" style="1" customWidth="1"/>
    <col min="23" max="23" width="16" style="1" customWidth="1"/>
    <col min="24" max="24" width="12.85546875" style="1" customWidth="1"/>
    <col min="25" max="25" width="18" style="1" customWidth="1"/>
    <col min="26" max="26" width="2.42578125" style="106" customWidth="1"/>
    <col min="27" max="27" width="4.7109375" style="1" customWidth="1"/>
    <col min="28" max="28" width="49.28515625" style="1" customWidth="1"/>
    <col min="29" max="32" width="12.140625" style="2" customWidth="1"/>
    <col min="33" max="33" width="12.140625" style="1" customWidth="1"/>
    <col min="34" max="38" width="10.140625" style="1" customWidth="1"/>
    <col min="39" max="16384" width="9" style="1"/>
  </cols>
  <sheetData>
    <row r="1" spans="1:39" ht="15.75">
      <c r="B1" s="150" t="s">
        <v>214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AB1" s="150" t="s">
        <v>67</v>
      </c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2"/>
    </row>
    <row r="2" spans="1:39" ht="15.75">
      <c r="B2" s="150" t="s">
        <v>226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AB2" s="150" t="s">
        <v>227</v>
      </c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2"/>
    </row>
    <row r="3" spans="1:39">
      <c r="B3" s="3" t="s">
        <v>0</v>
      </c>
      <c r="C3" s="4"/>
      <c r="D3" s="4"/>
      <c r="E3" s="4"/>
      <c r="F3" s="4"/>
      <c r="G3" s="5"/>
      <c r="L3" s="6"/>
      <c r="AC3" s="3" t="s">
        <v>0</v>
      </c>
      <c r="AD3" s="4"/>
      <c r="AE3" s="4"/>
      <c r="AF3" s="4"/>
      <c r="AG3" s="4"/>
      <c r="AH3" s="5"/>
      <c r="AM3" s="6"/>
    </row>
    <row r="4" spans="1:39" ht="15" customHeight="1">
      <c r="A4" s="151" t="s">
        <v>1</v>
      </c>
      <c r="B4" s="152" t="s">
        <v>2</v>
      </c>
      <c r="C4" s="149" t="s">
        <v>216</v>
      </c>
      <c r="D4" s="149"/>
      <c r="E4" s="149"/>
      <c r="F4" s="149"/>
      <c r="G4" s="149"/>
      <c r="H4" s="149" t="s">
        <v>217</v>
      </c>
      <c r="I4" s="149"/>
      <c r="J4" s="149"/>
      <c r="K4" s="149"/>
      <c r="L4" s="149"/>
      <c r="M4" s="149" t="s">
        <v>3</v>
      </c>
      <c r="N4" s="149"/>
      <c r="O4" s="149"/>
      <c r="P4" s="149"/>
      <c r="Q4" s="149"/>
      <c r="R4" s="149" t="s">
        <v>4</v>
      </c>
      <c r="S4" s="149"/>
      <c r="T4" s="149"/>
      <c r="U4" s="149"/>
      <c r="V4" s="149"/>
      <c r="W4" s="153" t="s">
        <v>218</v>
      </c>
      <c r="X4" s="154" t="s">
        <v>219</v>
      </c>
      <c r="Y4" s="107"/>
      <c r="AA4" s="151" t="s">
        <v>1</v>
      </c>
      <c r="AB4" s="152" t="s">
        <v>2</v>
      </c>
      <c r="AC4" s="149" t="s">
        <v>3</v>
      </c>
      <c r="AD4" s="149"/>
      <c r="AE4" s="149"/>
      <c r="AF4" s="149"/>
      <c r="AG4" s="149"/>
      <c r="AH4" s="149" t="s">
        <v>4</v>
      </c>
      <c r="AI4" s="149"/>
      <c r="AJ4" s="149"/>
      <c r="AK4" s="149"/>
      <c r="AL4" s="149"/>
    </row>
    <row r="5" spans="1:39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53"/>
      <c r="X5" s="154"/>
      <c r="Y5" s="107"/>
      <c r="AA5" s="151"/>
      <c r="AB5" s="152"/>
      <c r="AC5" s="149"/>
      <c r="AD5" s="149"/>
      <c r="AE5" s="149"/>
      <c r="AF5" s="149"/>
      <c r="AG5" s="149"/>
      <c r="AH5" s="149"/>
      <c r="AI5" s="149"/>
      <c r="AJ5" s="149"/>
      <c r="AK5" s="149"/>
      <c r="AL5" s="149"/>
    </row>
    <row r="6" spans="1:39">
      <c r="A6" s="151"/>
      <c r="B6" s="152"/>
      <c r="C6" s="104" t="s">
        <v>5</v>
      </c>
      <c r="D6" s="104" t="s">
        <v>6</v>
      </c>
      <c r="E6" s="104" t="s">
        <v>7</v>
      </c>
      <c r="F6" s="104" t="s">
        <v>8</v>
      </c>
      <c r="G6" s="104" t="s">
        <v>9</v>
      </c>
      <c r="H6" s="104" t="s">
        <v>5</v>
      </c>
      <c r="I6" s="104" t="s">
        <v>6</v>
      </c>
      <c r="J6" s="104" t="s">
        <v>7</v>
      </c>
      <c r="K6" s="104" t="s">
        <v>8</v>
      </c>
      <c r="L6" s="104" t="s">
        <v>9</v>
      </c>
      <c r="M6" s="7" t="s">
        <v>5</v>
      </c>
      <c r="N6" s="7" t="s">
        <v>6</v>
      </c>
      <c r="O6" s="7" t="s">
        <v>7</v>
      </c>
      <c r="P6" s="7" t="s">
        <v>8</v>
      </c>
      <c r="Q6" s="104" t="s">
        <v>9</v>
      </c>
      <c r="R6" s="104" t="s">
        <v>5</v>
      </c>
      <c r="S6" s="104" t="s">
        <v>6</v>
      </c>
      <c r="T6" s="104" t="s">
        <v>7</v>
      </c>
      <c r="U6" s="104" t="s">
        <v>8</v>
      </c>
      <c r="V6" s="104" t="s">
        <v>9</v>
      </c>
      <c r="W6" s="153"/>
      <c r="X6" s="154"/>
      <c r="Y6" s="107"/>
      <c r="AA6" s="151"/>
      <c r="AB6" s="152"/>
      <c r="AC6" s="7" t="s">
        <v>5</v>
      </c>
      <c r="AD6" s="7" t="s">
        <v>6</v>
      </c>
      <c r="AE6" s="7" t="s">
        <v>7</v>
      </c>
      <c r="AF6" s="7" t="s">
        <v>8</v>
      </c>
      <c r="AG6" s="104" t="s">
        <v>9</v>
      </c>
      <c r="AH6" s="104" t="s">
        <v>5</v>
      </c>
      <c r="AI6" s="104" t="s">
        <v>6</v>
      </c>
      <c r="AJ6" s="104" t="s">
        <v>7</v>
      </c>
      <c r="AK6" s="104" t="s">
        <v>8</v>
      </c>
      <c r="AL6" s="104" t="s">
        <v>9</v>
      </c>
    </row>
    <row r="7" spans="1:39" s="76" customFormat="1">
      <c r="A7" s="108">
        <v>1</v>
      </c>
      <c r="B7" s="109" t="s">
        <v>10</v>
      </c>
      <c r="C7" s="110">
        <f t="shared" ref="C7:F38" si="0">IF(M7/$Q$64=0,"-",M7/$Q$64)</f>
        <v>3.038715142442762E-3</v>
      </c>
      <c r="D7" s="110">
        <f t="shared" ref="D7:G22" si="1">N7/$Q$64</f>
        <v>6.3606091298289125E-4</v>
      </c>
      <c r="E7" s="110">
        <f t="shared" si="1"/>
        <v>7.1333523291901048E-3</v>
      </c>
      <c r="F7" s="110">
        <f t="shared" si="1"/>
        <v>2.0207610755448063E-3</v>
      </c>
      <c r="G7" s="110">
        <f t="shared" si="1"/>
        <v>1.2828889460160565E-2</v>
      </c>
      <c r="H7" s="110">
        <f t="shared" ref="H7:L38" si="2">IF(R7/$V$64=0,"-",R7/$V$64)</f>
        <v>3.038715142442762E-3</v>
      </c>
      <c r="I7" s="110">
        <f t="shared" si="2"/>
        <v>6.3606091298289125E-4</v>
      </c>
      <c r="J7" s="110">
        <f t="shared" si="2"/>
        <v>7.1333523291901057E-3</v>
      </c>
      <c r="K7" s="110">
        <f t="shared" si="2"/>
        <v>2.0207610755448063E-3</v>
      </c>
      <c r="L7" s="110">
        <f t="shared" si="2"/>
        <v>1.2828889460160565E-2</v>
      </c>
      <c r="M7" s="111">
        <v>499730</v>
      </c>
      <c r="N7" s="111">
        <v>104603</v>
      </c>
      <c r="O7" s="111">
        <v>1173111</v>
      </c>
      <c r="P7" s="111">
        <v>332323</v>
      </c>
      <c r="Q7" s="111">
        <f t="shared" ref="Q7:Q47" si="3">SUM(M7:P7)</f>
        <v>2109767</v>
      </c>
      <c r="R7" s="9">
        <f t="shared" ref="R7:U22" si="4">IF(M7/744*1.15=0,"0",M7/744*1.15)</f>
        <v>772.43212365591387</v>
      </c>
      <c r="S7" s="9">
        <f t="shared" si="4"/>
        <v>161.68474462365589</v>
      </c>
      <c r="T7" s="9">
        <f t="shared" si="4"/>
        <v>1813.2764112903226</v>
      </c>
      <c r="U7" s="9">
        <f t="shared" si="4"/>
        <v>513.67130376344085</v>
      </c>
      <c r="V7" s="9">
        <f>R7+S7+T7+U7</f>
        <v>3261.0645833333333</v>
      </c>
      <c r="W7" s="112">
        <f>VLOOKUP(B7,'[1]апрель 2020'!B7:Y63,16,0)</f>
        <v>1957568</v>
      </c>
      <c r="X7" s="113">
        <f>(Q7-W7)/W7*100</f>
        <v>7.7749023277863145</v>
      </c>
      <c r="Y7" s="114">
        <f>'[2]январь 18'!Q7+[2]февраль_18!Q7+'[2]март 18'!Q7+'[2]апрель 18'!Q7+'[2]май 2018'!Q7+'[2]июнь 2018 '!Q7+'[2]июль 2018  '!Q7+'[2]август 2018'!Q7+'[2]сентябрь 2018 '!Q7+'[2]октябрь 2018'!Q7+'[2]ноябрь 2018'!V7+'[1]май 2020 '!Q7</f>
        <v>28756524.315188173</v>
      </c>
      <c r="Z7" s="115"/>
      <c r="AA7" s="73">
        <v>1</v>
      </c>
      <c r="AB7" s="74" t="s">
        <v>10</v>
      </c>
      <c r="AC7" s="75">
        <v>499730</v>
      </c>
      <c r="AD7" s="75">
        <v>104603</v>
      </c>
      <c r="AE7" s="75">
        <v>1173111</v>
      </c>
      <c r="AF7" s="75">
        <v>332323</v>
      </c>
      <c r="AG7" s="75">
        <f>SUM(AC7:AF7)</f>
        <v>2109767</v>
      </c>
      <c r="AH7" s="20">
        <v>772.43212365591387</v>
      </c>
      <c r="AI7" s="20">
        <v>161.68474462365589</v>
      </c>
      <c r="AJ7" s="20">
        <v>1813.2764112903226</v>
      </c>
      <c r="AK7" s="20">
        <v>513.67130376344085</v>
      </c>
      <c r="AL7" s="20">
        <f>AH7+AI7+AJ7+AK7</f>
        <v>3261.0645833333333</v>
      </c>
    </row>
    <row r="8" spans="1:39" s="76" customFormat="1">
      <c r="A8" s="108">
        <f>A7+1</f>
        <v>2</v>
      </c>
      <c r="B8" s="109" t="s">
        <v>11</v>
      </c>
      <c r="C8" s="110" t="str">
        <f t="shared" si="0"/>
        <v>-</v>
      </c>
      <c r="D8" s="110">
        <f t="shared" si="1"/>
        <v>0</v>
      </c>
      <c r="E8" s="110">
        <f t="shared" si="1"/>
        <v>1.5716517105066107E-3</v>
      </c>
      <c r="F8" s="110">
        <f t="shared" si="1"/>
        <v>2.839687296751501E-3</v>
      </c>
      <c r="G8" s="110">
        <f t="shared" si="1"/>
        <v>4.411339007258111E-3</v>
      </c>
      <c r="H8" s="110" t="str">
        <f t="shared" si="2"/>
        <v>-</v>
      </c>
      <c r="I8" s="110" t="str">
        <f t="shared" si="2"/>
        <v>-</v>
      </c>
      <c r="J8" s="110">
        <f t="shared" si="2"/>
        <v>1.5716517105066107E-3</v>
      </c>
      <c r="K8" s="110">
        <f t="shared" si="2"/>
        <v>2.8396872967515006E-3</v>
      </c>
      <c r="L8" s="110">
        <f t="shared" si="2"/>
        <v>4.4113390072581119E-3</v>
      </c>
      <c r="M8" s="111"/>
      <c r="N8" s="111"/>
      <c r="O8" s="111">
        <v>258465</v>
      </c>
      <c r="P8" s="111">
        <v>466999</v>
      </c>
      <c r="Q8" s="111">
        <f t="shared" si="3"/>
        <v>725464</v>
      </c>
      <c r="R8" s="9" t="str">
        <f t="shared" si="4"/>
        <v>0</v>
      </c>
      <c r="S8" s="9" t="str">
        <f t="shared" si="4"/>
        <v>0</v>
      </c>
      <c r="T8" s="9">
        <f t="shared" si="4"/>
        <v>399.50907258064512</v>
      </c>
      <c r="U8" s="9">
        <f t="shared" si="4"/>
        <v>721.83985215053747</v>
      </c>
      <c r="V8" s="9">
        <f>R8+S8+T8+U8</f>
        <v>1121.3489247311827</v>
      </c>
      <c r="W8" s="112">
        <f>VLOOKUP(B8,'[1]апрель 2020'!B8:Y64,16,0)</f>
        <v>660359</v>
      </c>
      <c r="X8" s="113">
        <f t="shared" ref="X8:X64" si="5">(Q8-W8)/W8*100</f>
        <v>9.8590312239251681</v>
      </c>
      <c r="Y8" s="114">
        <f>'[2]январь 18'!Q8+[2]февраль_18!Q8+'[2]март 18'!Q8+'[2]апрель 18'!Q8+'[2]май 2018'!Q8+'[2]июнь 2018 '!Q8+'[2]июль 2018  '!Q8+'[2]август 2018'!Q8+'[2]сентябрь 2018 '!Q8+'[2]октябрь 2018'!Q8+'[2]ноябрь 2018'!V8+'[1]май 2020 '!Q8</f>
        <v>5964880.9588037636</v>
      </c>
      <c r="Z8" s="115"/>
      <c r="AA8" s="77"/>
      <c r="AB8" s="78" t="s">
        <v>70</v>
      </c>
      <c r="AC8" s="79">
        <v>499730</v>
      </c>
      <c r="AD8" s="79">
        <v>104603</v>
      </c>
      <c r="AE8" s="79">
        <v>1173111</v>
      </c>
      <c r="AF8" s="79">
        <v>332323</v>
      </c>
      <c r="AG8" s="79">
        <f t="shared" ref="AG8:AL8" si="6">AG7</f>
        <v>2109767</v>
      </c>
      <c r="AH8" s="79">
        <v>772.43212365591387</v>
      </c>
      <c r="AI8" s="79"/>
      <c r="AJ8" s="79">
        <v>1813.2764112903226</v>
      </c>
      <c r="AK8" s="79">
        <v>513.67130376344085</v>
      </c>
      <c r="AL8" s="79">
        <f t="shared" si="6"/>
        <v>3261.0645833333333</v>
      </c>
    </row>
    <row r="9" spans="1:39" s="76" customFormat="1">
      <c r="A9" s="108">
        <f t="shared" ref="A9:A63" si="7">A8+1</f>
        <v>3</v>
      </c>
      <c r="B9" s="109" t="s">
        <v>12</v>
      </c>
      <c r="C9" s="110" t="str">
        <f t="shared" si="0"/>
        <v>-</v>
      </c>
      <c r="D9" s="110">
        <f t="shared" si="1"/>
        <v>0</v>
      </c>
      <c r="E9" s="110">
        <f t="shared" si="1"/>
        <v>5.6015414559621949E-3</v>
      </c>
      <c r="F9" s="110">
        <f t="shared" si="1"/>
        <v>5.721690281326945E-3</v>
      </c>
      <c r="G9" s="110">
        <f t="shared" si="1"/>
        <v>1.1323231737289139E-2</v>
      </c>
      <c r="H9" s="110" t="str">
        <f t="shared" si="2"/>
        <v>-</v>
      </c>
      <c r="I9" s="110" t="str">
        <f t="shared" si="2"/>
        <v>-</v>
      </c>
      <c r="J9" s="110">
        <f t="shared" si="2"/>
        <v>5.6015414559621949E-3</v>
      </c>
      <c r="K9" s="110">
        <f t="shared" si="2"/>
        <v>5.7216902813269441E-3</v>
      </c>
      <c r="L9" s="110">
        <f t="shared" si="2"/>
        <v>1.1323231737289139E-2</v>
      </c>
      <c r="M9" s="111"/>
      <c r="N9" s="111"/>
      <c r="O9" s="111">
        <v>921198</v>
      </c>
      <c r="P9" s="111">
        <v>940957</v>
      </c>
      <c r="Q9" s="111">
        <f>SUM(M9:P9)</f>
        <v>1862155</v>
      </c>
      <c r="R9" s="9" t="str">
        <f t="shared" si="4"/>
        <v>0</v>
      </c>
      <c r="S9" s="9" t="str">
        <f t="shared" si="4"/>
        <v>0</v>
      </c>
      <c r="T9" s="9">
        <f t="shared" si="4"/>
        <v>1423.8947580645161</v>
      </c>
      <c r="U9" s="9">
        <f t="shared" si="4"/>
        <v>1454.4362231182793</v>
      </c>
      <c r="V9" s="9">
        <f>R9+S9+T9+U9</f>
        <v>2878.3309811827953</v>
      </c>
      <c r="W9" s="112">
        <f>VLOOKUP(B9,'[1]апрель 2020'!B9:Y65,16,0)</f>
        <v>1770763</v>
      </c>
      <c r="X9" s="113">
        <f t="shared" si="5"/>
        <v>5.1611649893294587</v>
      </c>
      <c r="Y9" s="114">
        <f>'[2]январь 18'!Q9+[2]февраль_18!Q9+'[2]март 18'!Q9+'[2]апрель 18'!Q9+'[2]май 2018'!Q9+'[2]июнь 2018 '!Q9+'[2]июль 2018  '!Q9+'[2]август 2018'!Q9+'[2]сентябрь 2018 '!Q9+'[2]октябрь 2018'!Q9+'[2]ноябрь 2018'!V9+'[1]май 2020 '!Q9</f>
        <v>20289461.183266129</v>
      </c>
      <c r="Z9" s="115"/>
      <c r="AA9" s="80">
        <v>2</v>
      </c>
      <c r="AB9" s="81" t="s">
        <v>11</v>
      </c>
      <c r="AC9" s="55">
        <v>0</v>
      </c>
      <c r="AD9" s="55">
        <v>0</v>
      </c>
      <c r="AE9" s="55">
        <v>258465</v>
      </c>
      <c r="AF9" s="55">
        <v>466999</v>
      </c>
      <c r="AG9" s="55">
        <f>SUM(AC9:AF9)</f>
        <v>725464</v>
      </c>
      <c r="AH9" s="26" t="s">
        <v>203</v>
      </c>
      <c r="AI9" s="26" t="s">
        <v>203</v>
      </c>
      <c r="AJ9" s="26">
        <v>399.50907258064512</v>
      </c>
      <c r="AK9" s="26">
        <v>721.83985215053747</v>
      </c>
      <c r="AL9" s="26">
        <f t="shared" ref="AL9:AL30" si="8">AH9+AI9+AJ9+AK9</f>
        <v>1121.3489247311827</v>
      </c>
    </row>
    <row r="10" spans="1:39" s="76" customFormat="1">
      <c r="A10" s="108">
        <f t="shared" si="7"/>
        <v>4</v>
      </c>
      <c r="B10" s="109" t="s">
        <v>13</v>
      </c>
      <c r="C10" s="110">
        <f t="shared" si="0"/>
        <v>1.4383685431818495E-3</v>
      </c>
      <c r="D10" s="110" t="str">
        <f t="shared" si="0"/>
        <v>-</v>
      </c>
      <c r="E10" s="110">
        <f t="shared" si="0"/>
        <v>5.5608858030248643E-3</v>
      </c>
      <c r="F10" s="110">
        <f t="shared" si="0"/>
        <v>2.5259346224678642E-3</v>
      </c>
      <c r="G10" s="110">
        <f t="shared" si="1"/>
        <v>9.5251889686745785E-3</v>
      </c>
      <c r="H10" s="110">
        <f t="shared" si="2"/>
        <v>1.4383685431818495E-3</v>
      </c>
      <c r="I10" s="110" t="str">
        <f t="shared" si="2"/>
        <v>-</v>
      </c>
      <c r="J10" s="110">
        <f t="shared" si="2"/>
        <v>5.5608858030248643E-3</v>
      </c>
      <c r="K10" s="110">
        <f t="shared" si="2"/>
        <v>2.5259346224678647E-3</v>
      </c>
      <c r="L10" s="110">
        <f t="shared" si="2"/>
        <v>9.5251889686745785E-3</v>
      </c>
      <c r="M10" s="111">
        <f>38402+198144</f>
        <v>236546</v>
      </c>
      <c r="N10" s="111"/>
      <c r="O10" s="111">
        <v>914512</v>
      </c>
      <c r="P10" s="111">
        <v>415401</v>
      </c>
      <c r="Q10" s="111">
        <f>SUM(M10:P10)</f>
        <v>1566459</v>
      </c>
      <c r="R10" s="9">
        <f t="shared" si="4"/>
        <v>365.62889784946236</v>
      </c>
      <c r="S10" s="9" t="str">
        <f t="shared" si="4"/>
        <v>0</v>
      </c>
      <c r="T10" s="9">
        <f t="shared" si="4"/>
        <v>1413.5602150537634</v>
      </c>
      <c r="U10" s="9">
        <f t="shared" si="4"/>
        <v>642.08487903225807</v>
      </c>
      <c r="V10" s="9">
        <f t="shared" ref="V10:V64" si="9">R10+S10+T10+U10</f>
        <v>2421.273991935484</v>
      </c>
      <c r="W10" s="112">
        <f>VLOOKUP(B10,'[1]апрель 2020'!B10:Y66,16,0)</f>
        <v>1565321</v>
      </c>
      <c r="X10" s="113">
        <f t="shared" si="5"/>
        <v>7.2700743170250715E-2</v>
      </c>
      <c r="Y10" s="114">
        <f>'[2]январь 18'!Q10+[2]февраль_18!Q10+'[2]март 18'!Q10+'[2]апрель 18'!Q10+'[2]май 2018'!Q10+'[2]июнь 2018 '!Q10+'[2]июль 2018  '!Q10+'[2]август 2018'!Q10+'[2]сентябрь 2018 '!Q10+'[2]октябрь 2018'!Q10+'[2]ноябрь 2018'!V10+'[1]май 2020 '!Q10</f>
        <v>16593120.578561828</v>
      </c>
      <c r="Z10" s="115"/>
      <c r="AA10" s="78"/>
      <c r="AB10" s="78" t="s">
        <v>71</v>
      </c>
      <c r="AC10" s="79"/>
      <c r="AD10" s="79"/>
      <c r="AE10" s="79">
        <v>14215.575000000001</v>
      </c>
      <c r="AF10" s="79">
        <v>233499.5</v>
      </c>
      <c r="AG10" s="79">
        <f>AE10+AF10</f>
        <v>247715.07500000001</v>
      </c>
      <c r="AH10" s="79"/>
      <c r="AI10" s="79"/>
      <c r="AJ10" s="79">
        <v>21.972998991935484</v>
      </c>
      <c r="AK10" s="79">
        <v>360.91992607526873</v>
      </c>
      <c r="AL10" s="79">
        <f t="shared" si="8"/>
        <v>382.8929250672042</v>
      </c>
    </row>
    <row r="11" spans="1:39" s="76" customFormat="1">
      <c r="A11" s="108">
        <f t="shared" si="7"/>
        <v>5</v>
      </c>
      <c r="B11" s="109" t="s">
        <v>14</v>
      </c>
      <c r="C11" s="110">
        <f t="shared" si="0"/>
        <v>1.4186305459586105E-3</v>
      </c>
      <c r="D11" s="110">
        <f t="shared" si="0"/>
        <v>6.0529858151266147E-4</v>
      </c>
      <c r="E11" s="110">
        <f t="shared" si="0"/>
        <v>2.287576111391627E-2</v>
      </c>
      <c r="F11" s="110">
        <f t="shared" si="0"/>
        <v>9.1741919219348912E-3</v>
      </c>
      <c r="G11" s="110">
        <f t="shared" si="1"/>
        <v>3.4073882163322432E-2</v>
      </c>
      <c r="H11" s="110">
        <f t="shared" si="2"/>
        <v>1.4186305459586105E-3</v>
      </c>
      <c r="I11" s="110">
        <f t="shared" si="2"/>
        <v>6.0529858151266147E-4</v>
      </c>
      <c r="J11" s="110">
        <f t="shared" si="2"/>
        <v>2.287576111391627E-2</v>
      </c>
      <c r="K11" s="110">
        <f t="shared" si="2"/>
        <v>9.1741919219348895E-3</v>
      </c>
      <c r="L11" s="110">
        <f t="shared" si="2"/>
        <v>3.4073882163322432E-2</v>
      </c>
      <c r="M11" s="111">
        <v>233300</v>
      </c>
      <c r="N11" s="111">
        <v>99544</v>
      </c>
      <c r="O11" s="111">
        <v>3762019</v>
      </c>
      <c r="P11" s="111">
        <v>1508736</v>
      </c>
      <c r="Q11" s="111">
        <f>SUM(M11:P11)</f>
        <v>5603599</v>
      </c>
      <c r="R11" s="9">
        <f t="shared" si="4"/>
        <v>360.6115591397849</v>
      </c>
      <c r="S11" s="9">
        <f t="shared" si="4"/>
        <v>153.86505376344084</v>
      </c>
      <c r="T11" s="9">
        <f t="shared" si="4"/>
        <v>5814.9487231182793</v>
      </c>
      <c r="U11" s="9">
        <f t="shared" si="4"/>
        <v>2332.0516129032253</v>
      </c>
      <c r="V11" s="9">
        <f t="shared" si="9"/>
        <v>8661.4769489247301</v>
      </c>
      <c r="W11" s="112">
        <f>VLOOKUP(B11,'[1]апрель 2020'!B11:Y67,16,0)</f>
        <v>5285891</v>
      </c>
      <c r="X11" s="113">
        <f t="shared" si="5"/>
        <v>6.0104909465594352</v>
      </c>
      <c r="Y11" s="114">
        <f>'[2]январь 18'!Q11+[2]февраль_18!Q11+'[2]март 18'!Q11+'[2]апрель 18'!Q11+'[2]май 2018'!Q11+'[2]июнь 2018 '!Q11+'[2]июль 2018  '!Q11+'[2]август 2018'!Q11+'[2]сентябрь 2018 '!Q11+'[2]октябрь 2018'!Q11+'[2]ноябрь 2018'!V11+'[1]май 2020 '!Q11</f>
        <v>66423791.579032257</v>
      </c>
      <c r="Z11" s="115"/>
      <c r="AA11" s="78"/>
      <c r="AB11" s="78" t="s">
        <v>72</v>
      </c>
      <c r="AC11" s="79"/>
      <c r="AD11" s="79"/>
      <c r="AE11" s="79">
        <v>149909.69999999998</v>
      </c>
      <c r="AF11" s="79">
        <v>228829.51</v>
      </c>
      <c r="AG11" s="79">
        <f>AE11+AF11</f>
        <v>378739.20999999996</v>
      </c>
      <c r="AH11" s="79"/>
      <c r="AI11" s="79"/>
      <c r="AJ11" s="79">
        <v>231.71526209677415</v>
      </c>
      <c r="AK11" s="79">
        <v>353.70152755376347</v>
      </c>
      <c r="AL11" s="79">
        <f t="shared" si="8"/>
        <v>585.41678965053757</v>
      </c>
    </row>
    <row r="12" spans="1:39" s="76" customFormat="1">
      <c r="A12" s="108">
        <f t="shared" si="7"/>
        <v>6</v>
      </c>
      <c r="B12" s="109" t="s">
        <v>15</v>
      </c>
      <c r="C12" s="110">
        <f t="shared" si="0"/>
        <v>4.9180813783597265E-5</v>
      </c>
      <c r="D12" s="110" t="str">
        <f t="shared" si="0"/>
        <v>-</v>
      </c>
      <c r="E12" s="110">
        <f t="shared" si="0"/>
        <v>5.3731376815631497E-3</v>
      </c>
      <c r="F12" s="110">
        <f t="shared" si="0"/>
        <v>4.9712328983006785E-3</v>
      </c>
      <c r="G12" s="110">
        <f t="shared" si="1"/>
        <v>1.0393551393647425E-2</v>
      </c>
      <c r="H12" s="110">
        <f t="shared" si="2"/>
        <v>4.9180813783597265E-5</v>
      </c>
      <c r="I12" s="110" t="str">
        <f t="shared" si="2"/>
        <v>-</v>
      </c>
      <c r="J12" s="110">
        <f t="shared" si="2"/>
        <v>5.3731376815631497E-3</v>
      </c>
      <c r="K12" s="110">
        <f t="shared" si="2"/>
        <v>4.9712328983006794E-3</v>
      </c>
      <c r="L12" s="110">
        <f t="shared" si="2"/>
        <v>1.0393551393647425E-2</v>
      </c>
      <c r="M12" s="111">
        <v>8088</v>
      </c>
      <c r="N12" s="111"/>
      <c r="O12" s="111">
        <v>883636</v>
      </c>
      <c r="P12" s="111">
        <v>817541</v>
      </c>
      <c r="Q12" s="111">
        <f>SUM(M12:P12)</f>
        <v>1709265</v>
      </c>
      <c r="R12" s="9">
        <f t="shared" si="4"/>
        <v>12.501612903225805</v>
      </c>
      <c r="S12" s="9" t="str">
        <f t="shared" si="4"/>
        <v>0</v>
      </c>
      <c r="T12" s="9">
        <f t="shared" si="4"/>
        <v>1365.8352150537635</v>
      </c>
      <c r="U12" s="9">
        <f t="shared" si="4"/>
        <v>1263.6722446236558</v>
      </c>
      <c r="V12" s="9">
        <f t="shared" si="9"/>
        <v>2642.0090725806449</v>
      </c>
      <c r="W12" s="112">
        <f>VLOOKUP(B12,'[1]апрель 2020'!B12:Y68,16,0)</f>
        <v>1590157</v>
      </c>
      <c r="X12" s="113">
        <f t="shared" si="5"/>
        <v>7.4903295712310163</v>
      </c>
      <c r="Y12" s="114">
        <f>'[2]январь 18'!Q12+[2]февраль_18!Q12+'[2]март 18'!Q12+'[2]апрель 18'!Q12+'[2]май 2018'!Q12+'[2]июнь 2018 '!Q12+'[2]июль 2018  '!Q12+'[2]август 2018'!Q12+'[2]сентябрь 2018 '!Q12+'[2]октябрь 2018'!Q12+'[2]ноябрь 2018'!V12+'[1]май 2020 '!Q12</f>
        <v>17750209.466912366</v>
      </c>
      <c r="Z12" s="115"/>
      <c r="AA12" s="78"/>
      <c r="AB12" s="78" t="s">
        <v>73</v>
      </c>
      <c r="AC12" s="79"/>
      <c r="AD12" s="79"/>
      <c r="AE12" s="79">
        <v>28431.15</v>
      </c>
      <c r="AF12" s="79">
        <v>4669.99</v>
      </c>
      <c r="AG12" s="79">
        <f>AE12+AF12</f>
        <v>33101.14</v>
      </c>
      <c r="AH12" s="79"/>
      <c r="AI12" s="79"/>
      <c r="AJ12" s="79">
        <v>43.945997983870967</v>
      </c>
      <c r="AK12" s="79">
        <v>7.2183985215053754</v>
      </c>
      <c r="AL12" s="79">
        <f t="shared" si="8"/>
        <v>51.164396505376345</v>
      </c>
    </row>
    <row r="13" spans="1:39" s="76" customFormat="1">
      <c r="A13" s="108">
        <f t="shared" si="7"/>
        <v>7</v>
      </c>
      <c r="B13" s="109" t="s">
        <v>16</v>
      </c>
      <c r="C13" s="110">
        <f t="shared" si="0"/>
        <v>4.1322099177523936E-3</v>
      </c>
      <c r="D13" s="110" t="str">
        <f t="shared" si="0"/>
        <v>-</v>
      </c>
      <c r="E13" s="110">
        <f t="shared" si="0"/>
        <v>8.6550023295406172E-3</v>
      </c>
      <c r="F13" s="110">
        <f t="shared" si="0"/>
        <v>8.3473668534105785E-3</v>
      </c>
      <c r="G13" s="110">
        <f t="shared" si="1"/>
        <v>2.1134579100703588E-2</v>
      </c>
      <c r="H13" s="110">
        <f t="shared" si="2"/>
        <v>4.1322099177523927E-3</v>
      </c>
      <c r="I13" s="110" t="str">
        <f t="shared" si="2"/>
        <v>-</v>
      </c>
      <c r="J13" s="110">
        <f t="shared" si="2"/>
        <v>8.6550023295406189E-3</v>
      </c>
      <c r="K13" s="110">
        <f t="shared" si="2"/>
        <v>8.3473668534105785E-3</v>
      </c>
      <c r="L13" s="110">
        <f t="shared" si="2"/>
        <v>2.1134579100703588E-2</v>
      </c>
      <c r="M13" s="111">
        <v>679560</v>
      </c>
      <c r="N13" s="111"/>
      <c r="O13" s="111">
        <v>1423353</v>
      </c>
      <c r="P13" s="111">
        <v>1372761</v>
      </c>
      <c r="Q13" s="111">
        <f t="shared" si="3"/>
        <v>3475674</v>
      </c>
      <c r="R13" s="9">
        <f t="shared" si="4"/>
        <v>1050.3951612903224</v>
      </c>
      <c r="S13" s="9" t="str">
        <f t="shared" si="4"/>
        <v>0</v>
      </c>
      <c r="T13" s="9">
        <f t="shared" si="4"/>
        <v>2200.0752016129031</v>
      </c>
      <c r="U13" s="9">
        <f t="shared" si="4"/>
        <v>2121.8752016129029</v>
      </c>
      <c r="V13" s="9">
        <f t="shared" si="9"/>
        <v>5372.3455645161284</v>
      </c>
      <c r="W13" s="112">
        <f>VLOOKUP(B13,'[1]апрель 2020'!B13:Y69,16,0)</f>
        <v>3544405</v>
      </c>
      <c r="X13" s="113">
        <f t="shared" si="5"/>
        <v>-1.9391407020360258</v>
      </c>
      <c r="Y13" s="114">
        <f>'[2]январь 18'!Q13+[2]февраль_18!Q13+'[2]март 18'!Q13+'[2]апрель 18'!Q13+'[2]май 2018'!Q13+'[2]июнь 2018 '!Q13+'[2]июль 2018  '!Q13+'[2]август 2018'!Q13+'[2]сентябрь 2018 '!Q13+'[2]октябрь 2018'!Q13+'[2]ноябрь 2018'!V13+'[1]май 2020 '!Q13</f>
        <v>38992571.767338708</v>
      </c>
      <c r="Z13" s="115"/>
      <c r="AA13" s="82"/>
      <c r="AB13" s="82" t="s">
        <v>113</v>
      </c>
      <c r="AC13" s="79"/>
      <c r="AD13" s="79"/>
      <c r="AE13" s="79">
        <v>65908.574999999997</v>
      </c>
      <c r="AF13" s="79"/>
      <c r="AG13" s="79">
        <f>AE13+AF13</f>
        <v>65908.574999999997</v>
      </c>
      <c r="AH13" s="79"/>
      <c r="AI13" s="79"/>
      <c r="AJ13" s="79">
        <v>101.87481350806451</v>
      </c>
      <c r="AK13" s="79"/>
      <c r="AL13" s="79">
        <f t="shared" si="8"/>
        <v>101.87481350806451</v>
      </c>
    </row>
    <row r="14" spans="1:39" s="76" customFormat="1">
      <c r="A14" s="108">
        <f t="shared" si="7"/>
        <v>8</v>
      </c>
      <c r="B14" s="109" t="s">
        <v>17</v>
      </c>
      <c r="C14" s="110" t="str">
        <f t="shared" si="0"/>
        <v>-</v>
      </c>
      <c r="D14" s="110" t="str">
        <f t="shared" si="0"/>
        <v>-</v>
      </c>
      <c r="E14" s="110">
        <f t="shared" si="0"/>
        <v>1.3839765576113404E-2</v>
      </c>
      <c r="F14" s="110">
        <f t="shared" si="0"/>
        <v>5.0573297259913257E-5</v>
      </c>
      <c r="G14" s="110">
        <f t="shared" si="1"/>
        <v>1.3890338873373317E-2</v>
      </c>
      <c r="H14" s="110" t="str">
        <f t="shared" si="2"/>
        <v>-</v>
      </c>
      <c r="I14" s="110" t="str">
        <f t="shared" si="2"/>
        <v>-</v>
      </c>
      <c r="J14" s="110">
        <f t="shared" si="2"/>
        <v>1.3839765576113404E-2</v>
      </c>
      <c r="K14" s="110">
        <f t="shared" si="2"/>
        <v>5.0573297259913264E-5</v>
      </c>
      <c r="L14" s="110">
        <f t="shared" si="2"/>
        <v>1.3890338873373317E-2</v>
      </c>
      <c r="M14" s="111"/>
      <c r="N14" s="111"/>
      <c r="O14" s="111">
        <v>2276010</v>
      </c>
      <c r="P14" s="111">
        <v>8317</v>
      </c>
      <c r="Q14" s="111">
        <f t="shared" si="3"/>
        <v>2284327</v>
      </c>
      <c r="R14" s="9" t="str">
        <f t="shared" si="4"/>
        <v>0</v>
      </c>
      <c r="S14" s="9" t="str">
        <f t="shared" si="4"/>
        <v>0</v>
      </c>
      <c r="T14" s="9">
        <f t="shared" si="4"/>
        <v>3518.026209677419</v>
      </c>
      <c r="U14" s="9">
        <f t="shared" si="4"/>
        <v>12.855577956989247</v>
      </c>
      <c r="V14" s="9">
        <f t="shared" si="9"/>
        <v>3530.8817876344083</v>
      </c>
      <c r="W14" s="112">
        <f>VLOOKUP(B14,'[1]апрель 2020'!B14:Y70,16,0)</f>
        <v>1994433</v>
      </c>
      <c r="X14" s="113">
        <f t="shared" si="5"/>
        <v>14.535158614002075</v>
      </c>
      <c r="Y14" s="114">
        <f>'[2]январь 18'!Q14+[2]февраль_18!Q14+'[2]март 18'!Q14+'[2]апрель 18'!Q14+'[2]май 2018'!Q14+'[2]июнь 2018 '!Q14+'[2]июль 2018  '!Q14+'[2]август 2018'!Q14+'[2]сентябрь 2018 '!Q14+'[2]октябрь 2018'!Q14+'[2]ноябрь 2018'!V14+'[1]май 2020 '!Q14</f>
        <v>20665267.576814517</v>
      </c>
      <c r="Z14" s="115"/>
      <c r="AA14" s="83">
        <v>3</v>
      </c>
      <c r="AB14" s="84" t="s">
        <v>12</v>
      </c>
      <c r="AC14" s="41">
        <v>0</v>
      </c>
      <c r="AD14" s="41">
        <v>0</v>
      </c>
      <c r="AE14" s="41">
        <v>921198</v>
      </c>
      <c r="AF14" s="41">
        <v>940957</v>
      </c>
      <c r="AG14" s="41">
        <f>SUM(AC14:AF14)</f>
        <v>1862155</v>
      </c>
      <c r="AH14" s="32" t="s">
        <v>203</v>
      </c>
      <c r="AI14" s="32" t="s">
        <v>203</v>
      </c>
      <c r="AJ14" s="32">
        <v>1423.8947580645161</v>
      </c>
      <c r="AK14" s="32">
        <v>1454.4362231182793</v>
      </c>
      <c r="AL14" s="32">
        <f t="shared" si="8"/>
        <v>2878.3309811827953</v>
      </c>
    </row>
    <row r="15" spans="1:39" s="76" customFormat="1">
      <c r="A15" s="108">
        <f t="shared" si="7"/>
        <v>9</v>
      </c>
      <c r="B15" s="109" t="s">
        <v>18</v>
      </c>
      <c r="C15" s="110">
        <f t="shared" si="0"/>
        <v>6.2199318144377748E-3</v>
      </c>
      <c r="D15" s="110">
        <f t="shared" si="0"/>
        <v>2.1818939123958874E-3</v>
      </c>
      <c r="E15" s="110">
        <f t="shared" si="0"/>
        <v>8.6630227911356425E-3</v>
      </c>
      <c r="F15" s="110">
        <f t="shared" si="0"/>
        <v>4.3109464212582119E-3</v>
      </c>
      <c r="G15" s="110">
        <f t="shared" si="1"/>
        <v>2.1375794939227515E-2</v>
      </c>
      <c r="H15" s="110">
        <f t="shared" si="2"/>
        <v>6.2199318144377748E-3</v>
      </c>
      <c r="I15" s="110">
        <f t="shared" si="2"/>
        <v>2.1818939123958874E-3</v>
      </c>
      <c r="J15" s="110">
        <f t="shared" si="2"/>
        <v>8.6630227911356442E-3</v>
      </c>
      <c r="K15" s="110">
        <f t="shared" si="2"/>
        <v>4.310946421258211E-3</v>
      </c>
      <c r="L15" s="110">
        <f t="shared" si="2"/>
        <v>2.1375794939227519E-2</v>
      </c>
      <c r="M15" s="111">
        <v>1022895</v>
      </c>
      <c r="N15" s="111">
        <v>358822</v>
      </c>
      <c r="O15" s="111">
        <v>1424672</v>
      </c>
      <c r="P15" s="111">
        <v>708954</v>
      </c>
      <c r="Q15" s="111">
        <f>SUM(M15:P15)</f>
        <v>3515343</v>
      </c>
      <c r="R15" s="116">
        <f t="shared" si="4"/>
        <v>1581.0877016129032</v>
      </c>
      <c r="S15" s="116">
        <f t="shared" si="4"/>
        <v>554.63077956989241</v>
      </c>
      <c r="T15" s="9">
        <f t="shared" si="4"/>
        <v>2202.1139784946236</v>
      </c>
      <c r="U15" s="9">
        <f t="shared" si="4"/>
        <v>1095.8294354838708</v>
      </c>
      <c r="V15" s="9">
        <f t="shared" si="9"/>
        <v>5433.66189516129</v>
      </c>
      <c r="W15" s="112">
        <f>VLOOKUP(B15,'[1]апрель 2020'!B15:Y71,16,0)</f>
        <v>3773019</v>
      </c>
      <c r="X15" s="113">
        <f t="shared" si="5"/>
        <v>-6.8294381766961676</v>
      </c>
      <c r="Y15" s="114">
        <f>'[2]январь 18'!Q15+[2]февраль_18!Q15+'[2]март 18'!Q15+'[2]апрель 18'!Q15+'[2]май 2018'!Q15+'[2]июнь 2018 '!Q15+'[2]июль 2018  '!Q15+'[2]август 2018'!Q15+'[2]сентябрь 2018 '!Q15+'[2]октябрь 2018'!Q15+'[2]ноябрь 2018'!V15+'[1]май 2020 '!Q15</f>
        <v>26121574.436760753</v>
      </c>
      <c r="Z15" s="115"/>
      <c r="AA15" s="78"/>
      <c r="AB15" s="78" t="s">
        <v>74</v>
      </c>
      <c r="AC15" s="79"/>
      <c r="AD15" s="79"/>
      <c r="AE15" s="79">
        <v>921198</v>
      </c>
      <c r="AF15" s="79">
        <v>940957</v>
      </c>
      <c r="AG15" s="79">
        <f>AF15+AE15</f>
        <v>1862155</v>
      </c>
      <c r="AH15" s="79"/>
      <c r="AI15" s="79"/>
      <c r="AJ15" s="79">
        <v>1423.8947580645161</v>
      </c>
      <c r="AK15" s="79">
        <v>1454.4362231182793</v>
      </c>
      <c r="AL15" s="79">
        <f t="shared" si="8"/>
        <v>2878.3309811827953</v>
      </c>
    </row>
    <row r="16" spans="1:39" s="76" customFormat="1">
      <c r="A16" s="108">
        <f t="shared" si="7"/>
        <v>10</v>
      </c>
      <c r="B16" s="109" t="s">
        <v>19</v>
      </c>
      <c r="C16" s="110">
        <f t="shared" si="0"/>
        <v>5.0336149418968613E-5</v>
      </c>
      <c r="D16" s="110">
        <f t="shared" si="0"/>
        <v>1.1480995858656033E-4</v>
      </c>
      <c r="E16" s="110">
        <f t="shared" si="0"/>
        <v>4.6060130618181842E-3</v>
      </c>
      <c r="F16" s="110">
        <f t="shared" si="0"/>
        <v>7.0220022967957887E-3</v>
      </c>
      <c r="G16" s="110">
        <f t="shared" si="1"/>
        <v>1.1793161466619502E-2</v>
      </c>
      <c r="H16" s="110">
        <f t="shared" si="2"/>
        <v>5.033614941896862E-5</v>
      </c>
      <c r="I16" s="110">
        <f t="shared" si="2"/>
        <v>1.1480995858656034E-4</v>
      </c>
      <c r="J16" s="110">
        <f t="shared" si="2"/>
        <v>4.6060130618181842E-3</v>
      </c>
      <c r="K16" s="110">
        <f t="shared" si="2"/>
        <v>7.0220022967957887E-3</v>
      </c>
      <c r="L16" s="110">
        <f t="shared" si="2"/>
        <v>1.1793161466619502E-2</v>
      </c>
      <c r="M16" s="111">
        <v>8278</v>
      </c>
      <c r="N16" s="111">
        <v>18881</v>
      </c>
      <c r="O16" s="111">
        <v>757479</v>
      </c>
      <c r="P16" s="111">
        <v>1154799</v>
      </c>
      <c r="Q16" s="111">
        <f>SUM(M16:P16)</f>
        <v>1939437</v>
      </c>
      <c r="R16" s="9">
        <f t="shared" si="4"/>
        <v>12.795295698924731</v>
      </c>
      <c r="S16" s="9">
        <f t="shared" si="4"/>
        <v>29.184341397849462</v>
      </c>
      <c r="T16" s="9">
        <f t="shared" si="4"/>
        <v>1170.8344758064516</v>
      </c>
      <c r="U16" s="9">
        <f t="shared" si="4"/>
        <v>1784.971572580645</v>
      </c>
      <c r="V16" s="9">
        <f t="shared" si="9"/>
        <v>2997.785685483871</v>
      </c>
      <c r="W16" s="112">
        <f>VLOOKUP(B16,'[1]апрель 2020'!B16:Y72,16,0)</f>
        <v>1929822</v>
      </c>
      <c r="X16" s="113">
        <f t="shared" si="5"/>
        <v>0.49823247947220006</v>
      </c>
      <c r="Y16" s="114">
        <f>'[2]январь 18'!Q16+[2]февраль_18!Q16+'[2]март 18'!Q16+'[2]апрель 18'!Q16+'[2]май 2018'!Q16+'[2]июнь 2018 '!Q16+'[2]июль 2018  '!Q16+'[2]август 2018'!Q16+'[2]сентябрь 2018 '!Q16+'[2]октябрь 2018'!Q16+'[2]ноябрь 2018'!V16+'[1]май 2020 '!Q16</f>
        <v>22895579.901612904</v>
      </c>
      <c r="Z16" s="115"/>
      <c r="AA16" s="83">
        <v>4</v>
      </c>
      <c r="AB16" s="84" t="s">
        <v>13</v>
      </c>
      <c r="AC16" s="41">
        <v>236546</v>
      </c>
      <c r="AD16" s="41">
        <v>0</v>
      </c>
      <c r="AE16" s="41">
        <v>914512</v>
      </c>
      <c r="AF16" s="41">
        <v>415401</v>
      </c>
      <c r="AG16" s="41">
        <f>SUM(AC16:AF16)</f>
        <v>1566459</v>
      </c>
      <c r="AH16" s="32">
        <v>365.62889784946236</v>
      </c>
      <c r="AI16" s="32" t="s">
        <v>203</v>
      </c>
      <c r="AJ16" s="32">
        <v>1413.5602150537634</v>
      </c>
      <c r="AK16" s="32">
        <v>642.08487903225807</v>
      </c>
      <c r="AL16" s="32">
        <f t="shared" si="8"/>
        <v>2421.273991935484</v>
      </c>
    </row>
    <row r="17" spans="1:38" s="76" customFormat="1" ht="25.5">
      <c r="A17" s="108">
        <f t="shared" si="7"/>
        <v>11</v>
      </c>
      <c r="B17" s="109" t="s">
        <v>20</v>
      </c>
      <c r="C17" s="110">
        <f t="shared" si="0"/>
        <v>2.5338103630727749E-2</v>
      </c>
      <c r="D17" s="110">
        <f t="shared" si="0"/>
        <v>4.0061384770778974E-3</v>
      </c>
      <c r="E17" s="110">
        <f t="shared" si="0"/>
        <v>9.6434886489513469E-2</v>
      </c>
      <c r="F17" s="110">
        <f t="shared" si="0"/>
        <v>1.8820709374465072E-2</v>
      </c>
      <c r="G17" s="110">
        <f t="shared" si="1"/>
        <v>0.14459983797178419</v>
      </c>
      <c r="H17" s="110">
        <f t="shared" si="2"/>
        <v>2.5338103630727749E-2</v>
      </c>
      <c r="I17" s="110">
        <f t="shared" si="2"/>
        <v>4.0061384770778974E-3</v>
      </c>
      <c r="J17" s="110">
        <f t="shared" si="2"/>
        <v>9.6434886489513469E-2</v>
      </c>
      <c r="K17" s="110">
        <f t="shared" si="2"/>
        <v>1.8820709374465075E-2</v>
      </c>
      <c r="L17" s="110">
        <f t="shared" si="2"/>
        <v>0.14459983797178422</v>
      </c>
      <c r="M17" s="111">
        <v>4166962</v>
      </c>
      <c r="N17" s="111">
        <v>658827</v>
      </c>
      <c r="O17" s="111">
        <v>15859139</v>
      </c>
      <c r="P17" s="111">
        <v>3095148</v>
      </c>
      <c r="Q17" s="111">
        <f>SUM(M17:P17)</f>
        <v>23780076</v>
      </c>
      <c r="R17" s="116">
        <f t="shared" si="4"/>
        <v>6440.868682795699</v>
      </c>
      <c r="S17" s="116">
        <f t="shared" si="4"/>
        <v>1018.3481854838709</v>
      </c>
      <c r="T17" s="9">
        <f t="shared" si="4"/>
        <v>24513.454099462364</v>
      </c>
      <c r="U17" s="9">
        <f t="shared" si="4"/>
        <v>4784.1669354838714</v>
      </c>
      <c r="V17" s="9">
        <f t="shared" si="9"/>
        <v>36756.837903225809</v>
      </c>
      <c r="W17" s="112">
        <f>VLOOKUP(B17,'[1]апрель 2020'!B17:Y73,16,0)</f>
        <v>22960898</v>
      </c>
      <c r="X17" s="113">
        <f t="shared" si="5"/>
        <v>3.5677088936155719</v>
      </c>
      <c r="Y17" s="114">
        <f>'[2]январь 18'!Q17+[2]февраль_18!Q17+'[2]март 18'!Q17+'[2]апрель 18'!Q17+'[2]май 2018'!Q17+'[2]июнь 2018 '!Q17+'[2]июль 2018  '!Q17+'[2]август 2018'!Q17+'[2]сентябрь 2018 '!Q17+'[2]октябрь 2018'!Q17+'[2]ноябрь 2018'!V17+'[1]май 2020 '!Q17</f>
        <v>281365957.87340057</v>
      </c>
      <c r="Z17" s="115"/>
      <c r="AA17" s="78"/>
      <c r="AB17" s="78" t="s">
        <v>80</v>
      </c>
      <c r="AC17" s="79">
        <v>236546</v>
      </c>
      <c r="AD17" s="79"/>
      <c r="AE17" s="79">
        <v>93208</v>
      </c>
      <c r="AF17" s="79">
        <v>68955</v>
      </c>
      <c r="AG17" s="79">
        <f>SUM(AC17:AF17)</f>
        <v>398709</v>
      </c>
      <c r="AH17" s="79">
        <v>365.62889784946236</v>
      </c>
      <c r="AI17" s="79"/>
      <c r="AJ17" s="79">
        <v>144.07150537634408</v>
      </c>
      <c r="AK17" s="79">
        <v>106.5836693548387</v>
      </c>
      <c r="AL17" s="79">
        <f t="shared" si="8"/>
        <v>616.2840725806451</v>
      </c>
    </row>
    <row r="18" spans="1:38" s="76" customFormat="1">
      <c r="A18" s="108">
        <f t="shared" si="7"/>
        <v>12</v>
      </c>
      <c r="B18" s="109" t="s">
        <v>208</v>
      </c>
      <c r="C18" s="110" t="str">
        <f t="shared" si="0"/>
        <v>-</v>
      </c>
      <c r="D18" s="110" t="str">
        <f t="shared" si="0"/>
        <v>-</v>
      </c>
      <c r="E18" s="110" t="str">
        <f t="shared" si="0"/>
        <v>-</v>
      </c>
      <c r="F18" s="110">
        <f t="shared" si="0"/>
        <v>5.0273518066103748E-4</v>
      </c>
      <c r="G18" s="110">
        <f t="shared" si="1"/>
        <v>5.0273518066103748E-4</v>
      </c>
      <c r="H18" s="110" t="str">
        <f t="shared" si="2"/>
        <v>-</v>
      </c>
      <c r="I18" s="110" t="str">
        <f t="shared" si="2"/>
        <v>-</v>
      </c>
      <c r="J18" s="110" t="str">
        <f t="shared" si="2"/>
        <v>-</v>
      </c>
      <c r="K18" s="110">
        <f t="shared" si="2"/>
        <v>5.0273518066103748E-4</v>
      </c>
      <c r="L18" s="110">
        <f t="shared" si="2"/>
        <v>5.0273518066103748E-4</v>
      </c>
      <c r="M18" s="111"/>
      <c r="N18" s="111"/>
      <c r="O18" s="111"/>
      <c r="P18" s="111">
        <v>82677</v>
      </c>
      <c r="Q18" s="117">
        <f>SUM(M18:P18)</f>
        <v>82677</v>
      </c>
      <c r="R18" s="9" t="str">
        <f t="shared" si="4"/>
        <v>0</v>
      </c>
      <c r="S18" s="9" t="str">
        <f t="shared" si="4"/>
        <v>0</v>
      </c>
      <c r="T18" s="9" t="str">
        <f t="shared" si="4"/>
        <v>0</v>
      </c>
      <c r="U18" s="9">
        <f t="shared" si="4"/>
        <v>127.79374999999999</v>
      </c>
      <c r="V18" s="9">
        <f t="shared" si="9"/>
        <v>127.79374999999999</v>
      </c>
      <c r="W18" s="112">
        <f>VLOOKUP(B18,'[1]апрель 2020'!B18:Y74,16,0)</f>
        <v>106408</v>
      </c>
      <c r="X18" s="113">
        <f>(Q18-W18)/W18*100</f>
        <v>-22.301894594391399</v>
      </c>
      <c r="Y18" s="114">
        <f>'[2]январь 18'!Q18+[2]февраль_18!Q18+'[2]март 18'!Q18+'[2]апрель 18'!Q18+'[2]май 2018'!Q18+'[2]июнь 2018 '!Q18+'[2]июль 2018  '!Q18+'[2]август 2018'!Q18+'[2]сентябрь 2018 '!Q18+'[2]октябрь 2018'!Q18+'[2]ноябрь 2018'!V18+'[1]май 2020 '!Q18</f>
        <v>12902410.473118279</v>
      </c>
      <c r="Z18" s="118"/>
      <c r="AA18" s="78"/>
      <c r="AB18" s="78" t="s">
        <v>81</v>
      </c>
      <c r="AC18" s="79"/>
      <c r="AD18" s="79"/>
      <c r="AE18" s="79">
        <v>821304</v>
      </c>
      <c r="AF18" s="79">
        <v>346446</v>
      </c>
      <c r="AG18" s="79">
        <f t="shared" ref="AG18:AG30" si="10">SUM(AC18:AF18)</f>
        <v>1167750</v>
      </c>
      <c r="AH18" s="79"/>
      <c r="AI18" s="79"/>
      <c r="AJ18" s="79">
        <v>1269.4887096774194</v>
      </c>
      <c r="AK18" s="79">
        <v>535.5012096774193</v>
      </c>
      <c r="AL18" s="79">
        <f t="shared" si="8"/>
        <v>1804.9899193548385</v>
      </c>
    </row>
    <row r="19" spans="1:38" s="76" customFormat="1">
      <c r="A19" s="108">
        <f t="shared" si="7"/>
        <v>13</v>
      </c>
      <c r="B19" s="109" t="s">
        <v>21</v>
      </c>
      <c r="C19" s="110" t="str">
        <f t="shared" si="0"/>
        <v>-</v>
      </c>
      <c r="D19" s="110" t="str">
        <f t="shared" si="0"/>
        <v>-</v>
      </c>
      <c r="E19" s="110">
        <f t="shared" si="0"/>
        <v>4.3285865721961712E-3</v>
      </c>
      <c r="F19" s="110">
        <f t="shared" si="0"/>
        <v>2.9524480547637446E-3</v>
      </c>
      <c r="G19" s="110">
        <f t="shared" si="1"/>
        <v>7.2810346269599159E-3</v>
      </c>
      <c r="H19" s="110" t="str">
        <f t="shared" si="2"/>
        <v>-</v>
      </c>
      <c r="I19" s="110" t="str">
        <f t="shared" si="2"/>
        <v>-</v>
      </c>
      <c r="J19" s="110">
        <f t="shared" si="2"/>
        <v>4.3285865721961712E-3</v>
      </c>
      <c r="K19" s="110">
        <f t="shared" si="2"/>
        <v>2.9524480547637446E-3</v>
      </c>
      <c r="L19" s="110">
        <f t="shared" si="2"/>
        <v>7.2810346269599159E-3</v>
      </c>
      <c r="M19" s="111"/>
      <c r="N19" s="111"/>
      <c r="O19" s="111">
        <v>711855</v>
      </c>
      <c r="P19" s="111">
        <v>485543</v>
      </c>
      <c r="Q19" s="111">
        <f t="shared" si="3"/>
        <v>1197398</v>
      </c>
      <c r="R19" s="9" t="str">
        <f t="shared" si="4"/>
        <v>0</v>
      </c>
      <c r="S19" s="9" t="str">
        <f t="shared" si="4"/>
        <v>0</v>
      </c>
      <c r="T19" s="9">
        <f t="shared" si="4"/>
        <v>1100.3135080645161</v>
      </c>
      <c r="U19" s="9">
        <f t="shared" si="4"/>
        <v>750.5032930107526</v>
      </c>
      <c r="V19" s="9">
        <f t="shared" si="9"/>
        <v>1850.8168010752688</v>
      </c>
      <c r="W19" s="112">
        <f>VLOOKUP(B19,'[1]апрель 2020'!B19:Y75,16,0)</f>
        <v>1229951</v>
      </c>
      <c r="X19" s="113">
        <f t="shared" si="5"/>
        <v>-2.6466908031295557</v>
      </c>
      <c r="Y19" s="114">
        <f>'[2]январь 18'!Q18+[2]февраль_18!Q18+'[2]март 18'!Q18+'[2]апрель 18'!Q18+'[2]май 2018'!Q18+'[2]июнь 2018 '!Q18+'[2]июль 2018  '!Q18+'[2]август 2018'!Q18+'[2]сентябрь 2018 '!Q18+'[2]октябрь 2018'!Q18+'[2]ноябрь 2018'!V18+'[1]май 2020 '!Q19</f>
        <v>14017131.473118279</v>
      </c>
      <c r="Z19" s="115"/>
      <c r="AA19" s="83">
        <v>5</v>
      </c>
      <c r="AB19" s="84" t="s">
        <v>14</v>
      </c>
      <c r="AC19" s="41">
        <v>233300</v>
      </c>
      <c r="AD19" s="41">
        <v>99544</v>
      </c>
      <c r="AE19" s="41">
        <v>3762019</v>
      </c>
      <c r="AF19" s="41">
        <v>1508736</v>
      </c>
      <c r="AG19" s="41">
        <f t="shared" si="10"/>
        <v>5603599</v>
      </c>
      <c r="AH19" s="32">
        <v>360.6115591397849</v>
      </c>
      <c r="AI19" s="32">
        <v>153.86505376344084</v>
      </c>
      <c r="AJ19" s="32">
        <v>5814.9487231182793</v>
      </c>
      <c r="AK19" s="32">
        <v>2332.0516129032253</v>
      </c>
      <c r="AL19" s="32">
        <f t="shared" si="8"/>
        <v>8661.4769489247301</v>
      </c>
    </row>
    <row r="20" spans="1:38" s="76" customFormat="1">
      <c r="A20" s="108">
        <f t="shared" si="7"/>
        <v>14</v>
      </c>
      <c r="B20" s="109" t="s">
        <v>22</v>
      </c>
      <c r="C20" s="110" t="str">
        <f t="shared" si="0"/>
        <v>-</v>
      </c>
      <c r="D20" s="110" t="str">
        <f t="shared" si="0"/>
        <v>-</v>
      </c>
      <c r="E20" s="110">
        <f t="shared" si="0"/>
        <v>1.1186373110208597E-2</v>
      </c>
      <c r="F20" s="110">
        <f t="shared" si="0"/>
        <v>2.498449795773767E-3</v>
      </c>
      <c r="G20" s="110">
        <f t="shared" si="1"/>
        <v>1.3684822905982365E-2</v>
      </c>
      <c r="H20" s="110" t="str">
        <f t="shared" si="2"/>
        <v>-</v>
      </c>
      <c r="I20" s="110" t="str">
        <f t="shared" si="2"/>
        <v>-</v>
      </c>
      <c r="J20" s="110">
        <f t="shared" si="2"/>
        <v>1.1186373110208597E-2</v>
      </c>
      <c r="K20" s="110">
        <f t="shared" si="2"/>
        <v>2.498449795773767E-3</v>
      </c>
      <c r="L20" s="110">
        <f t="shared" si="2"/>
        <v>1.3684822905982365E-2</v>
      </c>
      <c r="M20" s="111"/>
      <c r="N20" s="111"/>
      <c r="O20" s="111">
        <v>1839648</v>
      </c>
      <c r="P20" s="111">
        <v>410881</v>
      </c>
      <c r="Q20" s="111">
        <f t="shared" si="3"/>
        <v>2250529</v>
      </c>
      <c r="R20" s="9" t="str">
        <f t="shared" si="4"/>
        <v>0</v>
      </c>
      <c r="S20" s="9" t="str">
        <f t="shared" si="4"/>
        <v>0</v>
      </c>
      <c r="T20" s="9">
        <f t="shared" si="4"/>
        <v>2843.5419354838705</v>
      </c>
      <c r="U20" s="9">
        <f t="shared" si="4"/>
        <v>635.09831989247311</v>
      </c>
      <c r="V20" s="9">
        <f>R20+S20+T20+U20</f>
        <v>3478.6402553763437</v>
      </c>
      <c r="W20" s="112">
        <f>VLOOKUP(B20,'[1]апрель 2020'!B20:Y76,16,0)</f>
        <v>2250445</v>
      </c>
      <c r="X20" s="113">
        <f t="shared" si="5"/>
        <v>3.7325951089673373E-3</v>
      </c>
      <c r="Y20" s="114">
        <f>'[2]январь 18'!Q19+[2]февраль_18!Q19+'[2]март 18'!Q19+'[2]апрель 18'!Q19+'[2]май 2018'!Q19+'[2]июнь 2018 '!Q19+'[2]июль 2018  '!Q19+'[2]август 2018'!Q19+'[2]сентябрь 2018 '!Q19+'[2]октябрь 2018'!Q19+'[2]ноябрь 2018'!V19+'[1]май 2020 '!Q20</f>
        <v>20700233.91263441</v>
      </c>
      <c r="Z20" s="115"/>
      <c r="AA20" s="78"/>
      <c r="AB20" s="78" t="s">
        <v>78</v>
      </c>
      <c r="AC20" s="79">
        <v>233300</v>
      </c>
      <c r="AD20" s="79">
        <v>99544</v>
      </c>
      <c r="AE20" s="79">
        <v>1203846</v>
      </c>
      <c r="AF20" s="79">
        <v>90524</v>
      </c>
      <c r="AG20" s="79">
        <f t="shared" si="10"/>
        <v>1627214</v>
      </c>
      <c r="AH20" s="79">
        <v>360.6115591397849</v>
      </c>
      <c r="AI20" s="79">
        <v>153.86505376344084</v>
      </c>
      <c r="AJ20" s="79">
        <v>1860.7834677419353</v>
      </c>
      <c r="AK20" s="79">
        <v>139.92284946236558</v>
      </c>
      <c r="AL20" s="79">
        <f t="shared" si="8"/>
        <v>2515.1829301075268</v>
      </c>
    </row>
    <row r="21" spans="1:38" s="76" customFormat="1">
      <c r="A21" s="108">
        <f t="shared" si="7"/>
        <v>15</v>
      </c>
      <c r="B21" s="109" t="s">
        <v>23</v>
      </c>
      <c r="C21" s="110" t="str">
        <f t="shared" si="0"/>
        <v>-</v>
      </c>
      <c r="D21" s="110" t="str">
        <f t="shared" si="0"/>
        <v>-</v>
      </c>
      <c r="E21" s="110">
        <f t="shared" si="0"/>
        <v>7.4620696403087359E-4</v>
      </c>
      <c r="F21" s="110">
        <f t="shared" si="0"/>
        <v>1.7810350119191215E-3</v>
      </c>
      <c r="G21" s="110">
        <f t="shared" si="1"/>
        <v>2.5272419759499952E-3</v>
      </c>
      <c r="H21" s="110" t="str">
        <f>IF(R21/$V$64=0,"-",R21/$V$64)</f>
        <v>-</v>
      </c>
      <c r="I21" s="110" t="str">
        <f>IF(S21/$V$64=0,"-",S21/$V$64)</f>
        <v>-</v>
      </c>
      <c r="J21" s="110">
        <f t="shared" si="2"/>
        <v>7.4620696403087348E-4</v>
      </c>
      <c r="K21" s="110">
        <f t="shared" si="2"/>
        <v>1.7810350119191215E-3</v>
      </c>
      <c r="L21" s="110">
        <f t="shared" si="2"/>
        <v>2.5272419759499952E-3</v>
      </c>
      <c r="M21" s="111"/>
      <c r="N21" s="111"/>
      <c r="O21" s="111">
        <v>122717</v>
      </c>
      <c r="P21" s="111">
        <v>292899</v>
      </c>
      <c r="Q21" s="111">
        <f t="shared" si="3"/>
        <v>415616</v>
      </c>
      <c r="R21" s="9" t="str">
        <f t="shared" si="4"/>
        <v>0</v>
      </c>
      <c r="S21" s="9" t="str">
        <f t="shared" si="4"/>
        <v>0</v>
      </c>
      <c r="T21" s="9">
        <f t="shared" si="4"/>
        <v>189.68353494623653</v>
      </c>
      <c r="U21" s="9">
        <f t="shared" si="4"/>
        <v>452.7336693548387</v>
      </c>
      <c r="V21" s="9">
        <f t="shared" si="9"/>
        <v>642.41720430107523</v>
      </c>
      <c r="W21" s="112">
        <f>VLOOKUP(B21,'[1]апрель 2020'!B21:Y77,16,0)</f>
        <v>408835</v>
      </c>
      <c r="X21" s="113">
        <f t="shared" si="5"/>
        <v>1.6586153338143748</v>
      </c>
      <c r="Y21" s="114">
        <f>'[2]январь 18'!Q20+[2]февраль_18!Q20+'[2]март 18'!Q20+'[2]апрель 18'!Q20+'[2]май 2018'!Q20+'[2]июнь 2018 '!Q20+'[2]июль 2018  '!Q20+'[2]август 2018'!Q20+'[2]сентябрь 2018 '!Q20+'[2]октябрь 2018'!Q20+'[2]ноябрь 2018'!V20+'[1]май 2020 '!Q21</f>
        <v>4550620.9347446235</v>
      </c>
      <c r="Z21" s="115"/>
      <c r="AA21" s="78"/>
      <c r="AB21" s="78" t="s">
        <v>79</v>
      </c>
      <c r="AC21" s="79"/>
      <c r="AD21" s="79"/>
      <c r="AE21" s="79">
        <v>1090986</v>
      </c>
      <c r="AF21" s="79">
        <v>784543</v>
      </c>
      <c r="AG21" s="79">
        <f t="shared" si="10"/>
        <v>1875529</v>
      </c>
      <c r="AH21" s="79"/>
      <c r="AI21" s="79"/>
      <c r="AJ21" s="79">
        <v>1686.3358870967743</v>
      </c>
      <c r="AK21" s="79">
        <v>1212.6672715053762</v>
      </c>
      <c r="AL21" s="79">
        <f t="shared" si="8"/>
        <v>2899.0031586021505</v>
      </c>
    </row>
    <row r="22" spans="1:38" s="76" customFormat="1">
      <c r="A22" s="108">
        <f t="shared" si="7"/>
        <v>16</v>
      </c>
      <c r="B22" s="109" t="s">
        <v>24</v>
      </c>
      <c r="C22" s="110" t="str">
        <f t="shared" si="0"/>
        <v>-</v>
      </c>
      <c r="D22" s="110" t="str">
        <f t="shared" si="0"/>
        <v>-</v>
      </c>
      <c r="E22" s="110">
        <f t="shared" si="0"/>
        <v>3.9745917335183888E-3</v>
      </c>
      <c r="F22" s="110">
        <f t="shared" si="0"/>
        <v>1.919213153909535E-3</v>
      </c>
      <c r="G22" s="110">
        <f t="shared" si="1"/>
        <v>5.8938048874279244E-3</v>
      </c>
      <c r="H22" s="110" t="str">
        <f t="shared" si="2"/>
        <v>-</v>
      </c>
      <c r="I22" s="110" t="str">
        <f t="shared" si="2"/>
        <v>-</v>
      </c>
      <c r="J22" s="110">
        <f t="shared" si="2"/>
        <v>3.9745917335183888E-3</v>
      </c>
      <c r="K22" s="110">
        <f t="shared" si="2"/>
        <v>1.9192131539095352E-3</v>
      </c>
      <c r="L22" s="110">
        <f t="shared" si="2"/>
        <v>5.8938048874279244E-3</v>
      </c>
      <c r="M22" s="111"/>
      <c r="N22" s="111"/>
      <c r="O22" s="111">
        <v>653639</v>
      </c>
      <c r="P22" s="111">
        <v>315623</v>
      </c>
      <c r="Q22" s="111">
        <f t="shared" si="3"/>
        <v>969262</v>
      </c>
      <c r="R22" s="9" t="str">
        <f t="shared" si="4"/>
        <v>0</v>
      </c>
      <c r="S22" s="9" t="str">
        <f t="shared" si="4"/>
        <v>0</v>
      </c>
      <c r="T22" s="9">
        <f t="shared" si="4"/>
        <v>1010.3290994623654</v>
      </c>
      <c r="U22" s="9">
        <f t="shared" si="4"/>
        <v>487.85813172043009</v>
      </c>
      <c r="V22" s="9">
        <f t="shared" si="9"/>
        <v>1498.1872311827956</v>
      </c>
      <c r="W22" s="112">
        <f>VLOOKUP(B22,'[1]апрель 2020'!B22:Y78,16,0)</f>
        <v>982921</v>
      </c>
      <c r="X22" s="113">
        <f>(Q22-W22)/W22*100</f>
        <v>-1.3896335514247837</v>
      </c>
      <c r="Y22" s="114">
        <f>'[2]январь 18'!Q21+[2]февраль_18!Q21+'[2]март 18'!Q21+'[2]апрель 18'!Q21+'[2]май 2018'!Q21+'[2]июнь 2018 '!Q21+'[2]июль 2018  '!Q21+'[2]август 2018'!Q21+'[2]сентябрь 2018 '!Q21+'[2]октябрь 2018'!Q21+'[2]ноябрь 2018'!V21+'[1]май 2020 '!Q22</f>
        <v>10646998.947580645</v>
      </c>
      <c r="Z22" s="115"/>
      <c r="AA22" s="78"/>
      <c r="AB22" s="78" t="s">
        <v>75</v>
      </c>
      <c r="AC22" s="79"/>
      <c r="AD22" s="79"/>
      <c r="AE22" s="79">
        <v>1241466</v>
      </c>
      <c r="AF22" s="79">
        <v>407359</v>
      </c>
      <c r="AG22" s="79">
        <f t="shared" si="10"/>
        <v>1648825</v>
      </c>
      <c r="AH22" s="79"/>
      <c r="AI22" s="79"/>
      <c r="AJ22" s="79">
        <v>1918.9326612903226</v>
      </c>
      <c r="AK22" s="79">
        <v>629.65436827956978</v>
      </c>
      <c r="AL22" s="79">
        <f t="shared" si="8"/>
        <v>2548.5870295698924</v>
      </c>
    </row>
    <row r="23" spans="1:38" s="76" customFormat="1">
      <c r="A23" s="108">
        <f t="shared" si="7"/>
        <v>17</v>
      </c>
      <c r="B23" s="109" t="s">
        <v>25</v>
      </c>
      <c r="C23" s="110" t="str">
        <f t="shared" si="0"/>
        <v>-</v>
      </c>
      <c r="D23" s="110" t="str">
        <f t="shared" si="0"/>
        <v>-</v>
      </c>
      <c r="E23" s="110">
        <f t="shared" si="0"/>
        <v>3.2904627773901792E-3</v>
      </c>
      <c r="F23" s="110">
        <f t="shared" si="0"/>
        <v>3.102915319486187E-3</v>
      </c>
      <c r="G23" s="110">
        <f t="shared" ref="G23:G63" si="11">Q23/$Q$64</f>
        <v>6.3933780968763662E-3</v>
      </c>
      <c r="H23" s="110" t="str">
        <f t="shared" si="2"/>
        <v>-</v>
      </c>
      <c r="I23" s="110" t="str">
        <f t="shared" si="2"/>
        <v>-</v>
      </c>
      <c r="J23" s="110">
        <f t="shared" si="2"/>
        <v>3.2904627773901796E-3</v>
      </c>
      <c r="K23" s="110">
        <f t="shared" si="2"/>
        <v>3.1029153194861874E-3</v>
      </c>
      <c r="L23" s="110">
        <f t="shared" si="2"/>
        <v>6.3933780968763671E-3</v>
      </c>
      <c r="M23" s="111"/>
      <c r="N23" s="111"/>
      <c r="O23" s="111">
        <v>541131</v>
      </c>
      <c r="P23" s="111">
        <v>510288</v>
      </c>
      <c r="Q23" s="111">
        <f t="shared" si="3"/>
        <v>1051419</v>
      </c>
      <c r="R23" s="9" t="str">
        <f t="shared" ref="R23:U39" si="12">IF(M23/744*1.15=0,"0",M23/744*1.15)</f>
        <v>0</v>
      </c>
      <c r="S23" s="9" t="str">
        <f t="shared" si="12"/>
        <v>0</v>
      </c>
      <c r="T23" s="9">
        <f t="shared" si="12"/>
        <v>836.42560483870966</v>
      </c>
      <c r="U23" s="9">
        <f t="shared" si="12"/>
        <v>788.7516129032258</v>
      </c>
      <c r="V23" s="9">
        <f t="shared" si="9"/>
        <v>1625.1772177419355</v>
      </c>
      <c r="W23" s="112">
        <f>VLOOKUP(B23,'[1]апрель 2020'!B23:Y79,16,0)</f>
        <v>1040569</v>
      </c>
      <c r="X23" s="113">
        <f t="shared" si="5"/>
        <v>1.0426987542392672</v>
      </c>
      <c r="Y23" s="114">
        <f>'[2]январь 18'!Q22+[2]февраль_18!Q22+'[2]март 18'!Q22+'[2]апрель 18'!Q22+'[2]май 2018'!Q22+'[2]июнь 2018 '!Q22+'[2]июль 2018  '!Q22+'[2]август 2018'!Q22+'[2]сентябрь 2018 '!Q22+'[2]октябрь 2018'!Q22+'[2]ноябрь 2018'!V22+'[1]май 2020 '!Q23</f>
        <v>11884654.465524193</v>
      </c>
      <c r="Z23" s="115"/>
      <c r="AA23" s="78"/>
      <c r="AB23" s="78" t="s">
        <v>76</v>
      </c>
      <c r="AC23" s="79"/>
      <c r="AD23" s="79"/>
      <c r="AE23" s="79">
        <v>225721</v>
      </c>
      <c r="AF23" s="79">
        <v>226310</v>
      </c>
      <c r="AG23" s="79">
        <f t="shared" si="10"/>
        <v>452031</v>
      </c>
      <c r="AH23" s="79"/>
      <c r="AI23" s="79"/>
      <c r="AJ23" s="79">
        <v>348.89670698924726</v>
      </c>
      <c r="AK23" s="79">
        <v>349.80712365591398</v>
      </c>
      <c r="AL23" s="79">
        <f t="shared" si="8"/>
        <v>698.70383064516125</v>
      </c>
    </row>
    <row r="24" spans="1:38" s="76" customFormat="1" ht="15.75" customHeight="1">
      <c r="A24" s="108">
        <f t="shared" si="7"/>
        <v>18</v>
      </c>
      <c r="B24" s="109" t="s">
        <v>26</v>
      </c>
      <c r="C24" s="110" t="str">
        <f t="shared" si="0"/>
        <v>-</v>
      </c>
      <c r="D24" s="110" t="str">
        <f t="shared" si="0"/>
        <v>-</v>
      </c>
      <c r="E24" s="110">
        <f t="shared" si="0"/>
        <v>1.5527260966564538E-2</v>
      </c>
      <c r="F24" s="110">
        <f t="shared" si="0"/>
        <v>1.3253894875416592E-2</v>
      </c>
      <c r="G24" s="110">
        <f t="shared" si="11"/>
        <v>2.878115584198113E-2</v>
      </c>
      <c r="H24" s="110" t="str">
        <f t="shared" si="2"/>
        <v>-</v>
      </c>
      <c r="I24" s="110" t="str">
        <f t="shared" si="2"/>
        <v>-</v>
      </c>
      <c r="J24" s="110">
        <f t="shared" si="2"/>
        <v>1.552726096656454E-2</v>
      </c>
      <c r="K24" s="110">
        <f t="shared" si="2"/>
        <v>1.3253894875416592E-2</v>
      </c>
      <c r="L24" s="110">
        <f t="shared" si="2"/>
        <v>2.878115584198113E-2</v>
      </c>
      <c r="M24" s="111"/>
      <c r="N24" s="111"/>
      <c r="O24" s="111">
        <v>2553526</v>
      </c>
      <c r="P24" s="111">
        <v>2179661</v>
      </c>
      <c r="Q24" s="111">
        <f t="shared" si="3"/>
        <v>4733187</v>
      </c>
      <c r="R24" s="9" t="str">
        <f t="shared" si="12"/>
        <v>0</v>
      </c>
      <c r="S24" s="9" t="str">
        <f t="shared" si="12"/>
        <v>0</v>
      </c>
      <c r="T24" s="9">
        <f t="shared" si="12"/>
        <v>3946.9823924731181</v>
      </c>
      <c r="U24" s="9">
        <f t="shared" si="12"/>
        <v>3369.0996639784944</v>
      </c>
      <c r="V24" s="9">
        <f t="shared" si="9"/>
        <v>7316.0820564516125</v>
      </c>
      <c r="W24" s="112">
        <f>VLOOKUP(B24,'[1]апрель 2020'!B24:Y80,16,0)</f>
        <v>3680001</v>
      </c>
      <c r="X24" s="113">
        <f t="shared" si="5"/>
        <v>28.619177005658425</v>
      </c>
      <c r="Y24" s="114">
        <f>'[2]январь 18'!Q23+[2]февраль_18!Q23+'[2]март 18'!Q23+'[2]апрель 18'!Q23+'[2]май 2018'!Q23+'[2]июнь 2018 '!Q23+'[2]июль 2018  '!Q23+'[2]август 2018'!Q23+'[2]сентябрь 2018 '!Q23+'[2]октябрь 2018'!Q23+'[2]ноябрь 2018'!V23+'[1]май 2020 '!Q24</f>
        <v>38393856.68333333</v>
      </c>
      <c r="Z24" s="115"/>
      <c r="AA24" s="83">
        <v>6</v>
      </c>
      <c r="AB24" s="84" t="s">
        <v>15</v>
      </c>
      <c r="AC24" s="41">
        <v>8088</v>
      </c>
      <c r="AD24" s="41">
        <v>0</v>
      </c>
      <c r="AE24" s="41">
        <v>883636</v>
      </c>
      <c r="AF24" s="41">
        <v>817541</v>
      </c>
      <c r="AG24" s="41">
        <f t="shared" si="10"/>
        <v>1709265</v>
      </c>
      <c r="AH24" s="32">
        <v>12.501612903225805</v>
      </c>
      <c r="AI24" s="32" t="s">
        <v>203</v>
      </c>
      <c r="AJ24" s="32">
        <v>1365.8352150537635</v>
      </c>
      <c r="AK24" s="32">
        <v>1263.6722446236558</v>
      </c>
      <c r="AL24" s="32">
        <f t="shared" si="8"/>
        <v>2642.0090725806449</v>
      </c>
    </row>
    <row r="25" spans="1:38" s="76" customFormat="1">
      <c r="A25" s="108">
        <f t="shared" si="7"/>
        <v>19</v>
      </c>
      <c r="B25" s="109" t="s">
        <v>27</v>
      </c>
      <c r="C25" s="110">
        <f t="shared" si="0"/>
        <v>1.1125274097239064E-3</v>
      </c>
      <c r="D25" s="110">
        <f t="shared" si="0"/>
        <v>4.2552835664887937E-5</v>
      </c>
      <c r="E25" s="110">
        <f t="shared" si="0"/>
        <v>2.9832043055201042E-3</v>
      </c>
      <c r="F25" s="110">
        <f t="shared" si="0"/>
        <v>3.3774838735891235E-3</v>
      </c>
      <c r="G25" s="110">
        <f t="shared" si="11"/>
        <v>7.5157684244980217E-3</v>
      </c>
      <c r="H25" s="110">
        <f t="shared" si="2"/>
        <v>1.1125274097239064E-3</v>
      </c>
      <c r="I25" s="110">
        <f t="shared" si="2"/>
        <v>4.2552835664887944E-5</v>
      </c>
      <c r="J25" s="110">
        <f t="shared" si="2"/>
        <v>2.9832043055201037E-3</v>
      </c>
      <c r="K25" s="110">
        <f t="shared" si="2"/>
        <v>3.3774838735891235E-3</v>
      </c>
      <c r="L25" s="110">
        <f t="shared" si="2"/>
        <v>7.5157684244980217E-3</v>
      </c>
      <c r="M25" s="111">
        <v>182960</v>
      </c>
      <c r="N25" s="111">
        <v>6998</v>
      </c>
      <c r="O25" s="111">
        <v>490601</v>
      </c>
      <c r="P25" s="111">
        <v>555442</v>
      </c>
      <c r="Q25" s="111">
        <f t="shared" si="3"/>
        <v>1236001</v>
      </c>
      <c r="R25" s="9">
        <f t="shared" si="12"/>
        <v>282.80107526881716</v>
      </c>
      <c r="S25" s="9">
        <f t="shared" si="12"/>
        <v>10.816801075268817</v>
      </c>
      <c r="T25" s="9">
        <f t="shared" si="12"/>
        <v>758.32143817204292</v>
      </c>
      <c r="U25" s="9">
        <f t="shared" si="12"/>
        <v>858.54610215053754</v>
      </c>
      <c r="V25" s="9">
        <f t="shared" si="9"/>
        <v>1910.4854166666664</v>
      </c>
      <c r="W25" s="112">
        <f>VLOOKUP(B25,'[1]апрель 2020'!B25:Y81,16,0)</f>
        <v>1240014</v>
      </c>
      <c r="X25" s="113">
        <f t="shared" si="5"/>
        <v>-0.32362537842314687</v>
      </c>
      <c r="Y25" s="114">
        <f>'[2]январь 18'!Q24+[2]февраль_18!Q24+'[2]март 18'!Q24+'[2]апрель 18'!Q24+'[2]май 2018'!Q24+'[2]июнь 2018 '!Q24+'[2]июль 2018  '!Q24+'[2]август 2018'!Q24+'[2]сентябрь 2018 '!Q24+'[2]октябрь 2018'!Q24+'[2]ноябрь 2018'!V24+'[1]май 2020 '!Q25</f>
        <v>12481168.563172042</v>
      </c>
      <c r="Z25" s="115"/>
      <c r="AA25" s="78"/>
      <c r="AB25" s="78" t="s">
        <v>83</v>
      </c>
      <c r="AC25" s="79">
        <v>8088</v>
      </c>
      <c r="AD25" s="79"/>
      <c r="AE25" s="79">
        <v>41530.892</v>
      </c>
      <c r="AF25" s="79">
        <v>57227.87</v>
      </c>
      <c r="AG25" s="79">
        <f t="shared" si="10"/>
        <v>106846.762</v>
      </c>
      <c r="AH25" s="79">
        <v>12.501612903225805</v>
      </c>
      <c r="AI25" s="79"/>
      <c r="AJ25" s="79">
        <v>64.194255107526885</v>
      </c>
      <c r="AK25" s="79">
        <v>88.457057123655915</v>
      </c>
      <c r="AL25" s="79">
        <f t="shared" si="8"/>
        <v>165.1529251344086</v>
      </c>
    </row>
    <row r="26" spans="1:38" s="76" customFormat="1">
      <c r="A26" s="108">
        <f t="shared" si="7"/>
        <v>20</v>
      </c>
      <c r="B26" s="109" t="s">
        <v>28</v>
      </c>
      <c r="C26" s="110">
        <f t="shared" si="0"/>
        <v>5.5966890462936351E-5</v>
      </c>
      <c r="D26" s="110" t="str">
        <f t="shared" si="0"/>
        <v>-</v>
      </c>
      <c r="E26" s="110">
        <f t="shared" si="0"/>
        <v>2.9732751078411678E-2</v>
      </c>
      <c r="F26" s="110">
        <f t="shared" si="0"/>
        <v>1.6562210628730194E-2</v>
      </c>
      <c r="G26" s="110">
        <f t="shared" si="11"/>
        <v>4.6350928597604805E-2</v>
      </c>
      <c r="H26" s="110">
        <f t="shared" si="2"/>
        <v>5.5966890462936351E-5</v>
      </c>
      <c r="I26" s="110" t="str">
        <f t="shared" si="2"/>
        <v>-</v>
      </c>
      <c r="J26" s="110">
        <f t="shared" si="2"/>
        <v>2.9732751078411678E-2</v>
      </c>
      <c r="K26" s="110">
        <f t="shared" si="2"/>
        <v>1.6562210628730194E-2</v>
      </c>
      <c r="L26" s="110">
        <f t="shared" si="2"/>
        <v>4.6350928597604812E-2</v>
      </c>
      <c r="M26" s="111">
        <v>9204</v>
      </c>
      <c r="N26" s="111"/>
      <c r="O26" s="111">
        <v>4889681</v>
      </c>
      <c r="P26" s="111">
        <v>2723728</v>
      </c>
      <c r="Q26" s="111">
        <f t="shared" si="3"/>
        <v>7622613</v>
      </c>
      <c r="R26" s="9">
        <f t="shared" si="12"/>
        <v>14.226612903225805</v>
      </c>
      <c r="S26" s="9" t="str">
        <f t="shared" si="12"/>
        <v>0</v>
      </c>
      <c r="T26" s="9">
        <f t="shared" si="12"/>
        <v>7557.9746639784944</v>
      </c>
      <c r="U26" s="9">
        <f t="shared" si="12"/>
        <v>4210.0634408602145</v>
      </c>
      <c r="V26" s="9">
        <f t="shared" si="9"/>
        <v>11782.264717741935</v>
      </c>
      <c r="W26" s="112">
        <f>VLOOKUP(B26,'[1]апрель 2020'!B26:Y82,16,0)</f>
        <v>7897961</v>
      </c>
      <c r="X26" s="113">
        <f t="shared" si="5"/>
        <v>-3.4863175444902805</v>
      </c>
      <c r="Y26" s="114">
        <f>'[2]январь 18'!Q25+[2]февраль_18!Q25+'[2]март 18'!Q25+'[2]апрель 18'!Q25+'[2]май 2018'!Q25+'[2]июнь 2018 '!Q25+'[2]июль 2018  '!Q25+'[2]август 2018'!Q25+'[2]сентябрь 2018 '!Q25+'[2]октябрь 2018'!Q25+'[2]ноябрь 2018'!V25+'[1]май 2020 '!Q26</f>
        <v>75963717.451344088</v>
      </c>
      <c r="Z26" s="115"/>
      <c r="AA26" s="78"/>
      <c r="AB26" s="78" t="s">
        <v>82</v>
      </c>
      <c r="AC26" s="79"/>
      <c r="AD26" s="79"/>
      <c r="AE26" s="79">
        <v>297785.33199999999</v>
      </c>
      <c r="AF26" s="79">
        <v>219100.98800000001</v>
      </c>
      <c r="AG26" s="79">
        <f t="shared" si="10"/>
        <v>516886.32</v>
      </c>
      <c r="AH26" s="79"/>
      <c r="AI26" s="79"/>
      <c r="AJ26" s="79">
        <v>460.28646747311825</v>
      </c>
      <c r="AK26" s="79">
        <v>338.66416155913976</v>
      </c>
      <c r="AL26" s="79">
        <f t="shared" si="8"/>
        <v>798.95062903225801</v>
      </c>
    </row>
    <row r="27" spans="1:38" s="76" customFormat="1">
      <c r="A27" s="108">
        <f t="shared" si="7"/>
        <v>21</v>
      </c>
      <c r="B27" s="109" t="s">
        <v>29</v>
      </c>
      <c r="C27" s="110" t="str">
        <f t="shared" si="0"/>
        <v>-</v>
      </c>
      <c r="D27" s="110">
        <f t="shared" si="0"/>
        <v>2.7006821776747163E-3</v>
      </c>
      <c r="E27" s="110">
        <f t="shared" si="0"/>
        <v>3.71455608556565E-3</v>
      </c>
      <c r="F27" s="110">
        <f t="shared" si="0"/>
        <v>2.6202647367389999E-3</v>
      </c>
      <c r="G27" s="110">
        <f t="shared" si="11"/>
        <v>9.0355029999793657E-3</v>
      </c>
      <c r="H27" s="110" t="str">
        <f t="shared" si="2"/>
        <v>-</v>
      </c>
      <c r="I27" s="110">
        <f t="shared" si="2"/>
        <v>2.7006821776747168E-3</v>
      </c>
      <c r="J27" s="110">
        <f t="shared" si="2"/>
        <v>3.7145560855656504E-3</v>
      </c>
      <c r="K27" s="110">
        <f t="shared" si="2"/>
        <v>2.6202647367389999E-3</v>
      </c>
      <c r="L27" s="110">
        <f t="shared" si="2"/>
        <v>9.0355029999793675E-3</v>
      </c>
      <c r="M27" s="119"/>
      <c r="N27" s="111">
        <v>444139</v>
      </c>
      <c r="O27" s="111">
        <v>610875</v>
      </c>
      <c r="P27" s="111">
        <v>430914</v>
      </c>
      <c r="Q27" s="111">
        <f t="shared" si="3"/>
        <v>1485928</v>
      </c>
      <c r="R27" s="9" t="str">
        <f t="shared" si="12"/>
        <v>0</v>
      </c>
      <c r="S27" s="9">
        <f t="shared" si="12"/>
        <v>686.50517473118282</v>
      </c>
      <c r="T27" s="9">
        <f t="shared" si="12"/>
        <v>944.22883064516122</v>
      </c>
      <c r="U27" s="9">
        <f t="shared" si="12"/>
        <v>666.06330645161279</v>
      </c>
      <c r="V27" s="9">
        <f t="shared" si="9"/>
        <v>2296.7973118279569</v>
      </c>
      <c r="W27" s="112">
        <f>VLOOKUP(B27,'[1]апрель 2020'!B27:Y83,16,0)</f>
        <v>1557105</v>
      </c>
      <c r="X27" s="113">
        <f t="shared" si="5"/>
        <v>-4.5711111325183591</v>
      </c>
      <c r="Y27" s="114">
        <f>'[2]январь 18'!Q26+[2]февраль_18!Q26+'[2]март 18'!Q26+'[2]апрель 18'!Q26+'[2]май 2018'!Q26+'[2]июнь 2018 '!Q26+'[2]июль 2018  '!Q26+'[2]август 2018'!Q26+'[2]сентябрь 2018 '!Q26+'[2]октябрь 2018'!Q26+'[2]ноябрь 2018'!V26+'[1]май 2020 '!Q27</f>
        <v>6963355.0136424731</v>
      </c>
      <c r="Z27" s="115"/>
      <c r="AA27" s="78"/>
      <c r="AB27" s="78" t="s">
        <v>84</v>
      </c>
      <c r="AC27" s="79"/>
      <c r="AD27" s="79"/>
      <c r="AE27" s="79">
        <v>49483.616000000002</v>
      </c>
      <c r="AF27" s="79">
        <v>27796.394</v>
      </c>
      <c r="AG27" s="79">
        <f t="shared" si="10"/>
        <v>77280.010000000009</v>
      </c>
      <c r="AH27" s="79"/>
      <c r="AI27" s="79"/>
      <c r="AJ27" s="79">
        <v>76.486772043010745</v>
      </c>
      <c r="AK27" s="79">
        <v>42.964856317204294</v>
      </c>
      <c r="AL27" s="79">
        <f t="shared" si="8"/>
        <v>119.45162836021504</v>
      </c>
    </row>
    <row r="28" spans="1:38" s="76" customFormat="1">
      <c r="A28" s="108">
        <f t="shared" si="7"/>
        <v>22</v>
      </c>
      <c r="B28" s="109" t="s">
        <v>30</v>
      </c>
      <c r="C28" s="110">
        <f t="shared" si="0"/>
        <v>2.9205668719413657E-4</v>
      </c>
      <c r="D28" s="110" t="str">
        <f t="shared" si="0"/>
        <v>-</v>
      </c>
      <c r="E28" s="110">
        <f t="shared" si="0"/>
        <v>1.2915363292111175E-2</v>
      </c>
      <c r="F28" s="110">
        <f t="shared" si="0"/>
        <v>3.818901135581294E-3</v>
      </c>
      <c r="G28" s="110">
        <f t="shared" si="11"/>
        <v>1.7026321114886604E-2</v>
      </c>
      <c r="H28" s="110">
        <f t="shared" si="2"/>
        <v>2.9205668719413657E-4</v>
      </c>
      <c r="I28" s="110" t="str">
        <f t="shared" si="2"/>
        <v>-</v>
      </c>
      <c r="J28" s="110">
        <f t="shared" si="2"/>
        <v>1.2915363292111176E-2</v>
      </c>
      <c r="K28" s="110">
        <f t="shared" si="2"/>
        <v>3.818901135581294E-3</v>
      </c>
      <c r="L28" s="110">
        <f t="shared" si="2"/>
        <v>1.7026321114886604E-2</v>
      </c>
      <c r="M28" s="111">
        <v>48030</v>
      </c>
      <c r="N28" s="111"/>
      <c r="O28" s="111">
        <v>2123988</v>
      </c>
      <c r="P28" s="111">
        <v>628035</v>
      </c>
      <c r="Q28" s="111">
        <f t="shared" si="3"/>
        <v>2800053</v>
      </c>
      <c r="R28" s="9">
        <f t="shared" si="12"/>
        <v>74.239919354838705</v>
      </c>
      <c r="S28" s="9" t="str">
        <f t="shared" si="12"/>
        <v>0</v>
      </c>
      <c r="T28" s="9">
        <f t="shared" si="12"/>
        <v>3283.0459677419353</v>
      </c>
      <c r="U28" s="9">
        <f t="shared" si="12"/>
        <v>970.7530241935483</v>
      </c>
      <c r="V28" s="9">
        <f t="shared" si="9"/>
        <v>4328.0389112903222</v>
      </c>
      <c r="W28" s="112">
        <f>VLOOKUP(B28,'[1]апрель 2020'!B28:Y84,16,0)</f>
        <v>2760268</v>
      </c>
      <c r="X28" s="113">
        <f t="shared" si="5"/>
        <v>1.4413455505045163</v>
      </c>
      <c r="Y28" s="114">
        <f>'[2]январь 18'!Q27+[2]февраль_18!Q27+'[2]март 18'!Q27+'[2]апрель 18'!Q27+'[2]май 2018'!Q27+'[2]июнь 2018 '!Q27+'[2]июль 2018  '!Q27+'[2]август 2018'!Q27+'[2]сентябрь 2018 '!Q27+'[2]октябрь 2018'!Q27+'[2]ноябрь 2018'!V27+'[1]май 2020 '!Q28</f>
        <v>35864647.899677426</v>
      </c>
      <c r="Z28" s="115"/>
      <c r="AA28" s="78"/>
      <c r="AB28" s="78" t="s">
        <v>85</v>
      </c>
      <c r="AC28" s="79"/>
      <c r="AD28" s="79"/>
      <c r="AE28" s="79">
        <v>15021.812000000002</v>
      </c>
      <c r="AF28" s="79">
        <v>19620.984</v>
      </c>
      <c r="AG28" s="79">
        <f t="shared" si="10"/>
        <v>34642.796000000002</v>
      </c>
      <c r="AH28" s="79"/>
      <c r="AI28" s="79"/>
      <c r="AJ28" s="79">
        <v>23.219198655913981</v>
      </c>
      <c r="AK28" s="79">
        <v>30.32813387096774</v>
      </c>
      <c r="AL28" s="79">
        <f t="shared" si="8"/>
        <v>53.547332526881718</v>
      </c>
    </row>
    <row r="29" spans="1:38" s="76" customFormat="1">
      <c r="A29" s="108">
        <f t="shared" si="7"/>
        <v>23</v>
      </c>
      <c r="B29" s="109" t="s">
        <v>31</v>
      </c>
      <c r="C29" s="110">
        <f t="shared" si="0"/>
        <v>4.8738989113775773E-3</v>
      </c>
      <c r="D29" s="110">
        <f t="shared" si="0"/>
        <v>4.4468260534056231E-5</v>
      </c>
      <c r="E29" s="110">
        <f t="shared" si="0"/>
        <v>2.6205505302909077E-3</v>
      </c>
      <c r="F29" s="110">
        <f t="shared" si="0"/>
        <v>2.4894807428149633E-3</v>
      </c>
      <c r="G29" s="110">
        <f t="shared" si="11"/>
        <v>1.0028398445017505E-2</v>
      </c>
      <c r="H29" s="110">
        <f t="shared" si="2"/>
        <v>4.8738989113775782E-3</v>
      </c>
      <c r="I29" s="110">
        <f t="shared" si="2"/>
        <v>4.4468260534056231E-5</v>
      </c>
      <c r="J29" s="110">
        <f t="shared" si="2"/>
        <v>2.6205505302909077E-3</v>
      </c>
      <c r="K29" s="110">
        <f t="shared" si="2"/>
        <v>2.4894807428149628E-3</v>
      </c>
      <c r="L29" s="110">
        <f t="shared" si="2"/>
        <v>1.0028398445017503E-2</v>
      </c>
      <c r="M29" s="111">
        <v>801534</v>
      </c>
      <c r="N29" s="111">
        <v>7313</v>
      </c>
      <c r="O29" s="111">
        <f>384491+46470</f>
        <v>430961</v>
      </c>
      <c r="P29" s="111">
        <f>393195+16211</f>
        <v>409406</v>
      </c>
      <c r="Q29" s="111">
        <f>SUM(M29:P29)</f>
        <v>1649214</v>
      </c>
      <c r="R29" s="9">
        <f t="shared" si="12"/>
        <v>1238.9302419354838</v>
      </c>
      <c r="S29" s="9">
        <f t="shared" si="12"/>
        <v>11.303696236559139</v>
      </c>
      <c r="T29" s="9">
        <f t="shared" si="12"/>
        <v>666.13595430107523</v>
      </c>
      <c r="U29" s="9">
        <f t="shared" si="12"/>
        <v>632.8184139784945</v>
      </c>
      <c r="V29" s="9">
        <f t="shared" si="9"/>
        <v>2549.1883064516123</v>
      </c>
      <c r="W29" s="112">
        <f>VLOOKUP(B29,'[1]апрель 2020'!B29:Y85,16,0)</f>
        <v>1548056</v>
      </c>
      <c r="X29" s="113">
        <f>(Q29-W29)/W29*100</f>
        <v>6.5345181311270384</v>
      </c>
      <c r="Y29" s="114">
        <f>'[2]январь 18'!Q28+[2]февраль_18!Q28+'[2]март 18'!Q28+'[2]апрель 18'!Q28+'[2]май 2018'!Q28+'[2]июнь 2018 '!Q28+'[2]июль 2018  '!Q28+'[2]август 2018'!Q28+'[2]сентябрь 2018 '!Q28+'[2]октябрь 2018'!Q28+'[2]ноябрь 2018'!V28+'[1]май 2020 '!Q29</f>
        <v>18131302.805241935</v>
      </c>
      <c r="Z29" s="115"/>
      <c r="AA29" s="78"/>
      <c r="AB29" s="78" t="s">
        <v>86</v>
      </c>
      <c r="AC29" s="79"/>
      <c r="AD29" s="79"/>
      <c r="AE29" s="79">
        <v>479814.34800000011</v>
      </c>
      <c r="AF29" s="79">
        <v>493794.76400000002</v>
      </c>
      <c r="AG29" s="79">
        <f t="shared" si="10"/>
        <v>973609.1120000002</v>
      </c>
      <c r="AH29" s="79"/>
      <c r="AI29" s="79"/>
      <c r="AJ29" s="79">
        <v>741.64852177419368</v>
      </c>
      <c r="AK29" s="79">
        <v>763.25803575268822</v>
      </c>
      <c r="AL29" s="79">
        <f t="shared" si="8"/>
        <v>1504.9065575268819</v>
      </c>
    </row>
    <row r="30" spans="1:38" s="76" customFormat="1">
      <c r="A30" s="108">
        <f t="shared" si="7"/>
        <v>24</v>
      </c>
      <c r="B30" s="109" t="s">
        <v>32</v>
      </c>
      <c r="C30" s="110" t="str">
        <f t="shared" si="0"/>
        <v>-</v>
      </c>
      <c r="D30" s="110" t="str">
        <f t="shared" si="0"/>
        <v>-</v>
      </c>
      <c r="E30" s="110">
        <f t="shared" si="0"/>
        <v>1.7996845613595632E-3</v>
      </c>
      <c r="F30" s="110">
        <f t="shared" si="0"/>
        <v>2.0434299768535662E-3</v>
      </c>
      <c r="G30" s="110">
        <f t="shared" si="11"/>
        <v>3.8431145382131294E-3</v>
      </c>
      <c r="H30" s="110" t="str">
        <f t="shared" si="2"/>
        <v>-</v>
      </c>
      <c r="I30" s="110" t="str">
        <f t="shared" si="2"/>
        <v>-</v>
      </c>
      <c r="J30" s="110">
        <f t="shared" si="2"/>
        <v>1.7996845613595634E-3</v>
      </c>
      <c r="K30" s="110">
        <f t="shared" si="2"/>
        <v>2.0434299768535662E-3</v>
      </c>
      <c r="L30" s="110">
        <f t="shared" si="2"/>
        <v>3.8431145382131298E-3</v>
      </c>
      <c r="M30" s="111"/>
      <c r="N30" s="111"/>
      <c r="O30" s="111">
        <v>295966</v>
      </c>
      <c r="P30" s="111">
        <v>336051</v>
      </c>
      <c r="Q30" s="111">
        <f t="shared" si="3"/>
        <v>632017</v>
      </c>
      <c r="R30" s="9" t="str">
        <f t="shared" si="12"/>
        <v>0</v>
      </c>
      <c r="S30" s="9" t="str">
        <f t="shared" si="12"/>
        <v>0</v>
      </c>
      <c r="T30" s="9">
        <f t="shared" si="12"/>
        <v>457.47432795698921</v>
      </c>
      <c r="U30" s="9">
        <f t="shared" si="12"/>
        <v>519.43366935483868</v>
      </c>
      <c r="V30" s="9">
        <f t="shared" si="9"/>
        <v>976.9079973118279</v>
      </c>
      <c r="W30" s="112">
        <f>VLOOKUP(B30,'[1]апрель 2020'!B30:Y86,16,0)</f>
        <v>738635</v>
      </c>
      <c r="X30" s="113">
        <f t="shared" si="5"/>
        <v>-14.434463571317362</v>
      </c>
      <c r="Y30" s="114">
        <f>'[2]январь 18'!Q29+[2]февраль_18!Q29+'[2]март 18'!Q29+'[2]апрель 18'!Q29+'[2]май 2018'!Q29+'[2]июнь 2018 '!Q29+'[2]июль 2018  '!Q29+'[2]август 2018'!Q29+'[2]сентябрь 2018 '!Q29+'[2]октябрь 2018'!Q29+'[2]ноябрь 2018'!V29+'[1]май 2020 '!Q30</f>
        <v>4351904.3627688177</v>
      </c>
      <c r="Z30" s="115"/>
      <c r="AA30" s="83">
        <v>8</v>
      </c>
      <c r="AB30" s="84" t="s">
        <v>16</v>
      </c>
      <c r="AC30" s="41">
        <v>679560</v>
      </c>
      <c r="AD30" s="41">
        <v>0</v>
      </c>
      <c r="AE30" s="41">
        <v>1423353</v>
      </c>
      <c r="AF30" s="41">
        <v>1372761</v>
      </c>
      <c r="AG30" s="41">
        <f t="shared" si="10"/>
        <v>3475674</v>
      </c>
      <c r="AH30" s="32">
        <v>1050.3951612903224</v>
      </c>
      <c r="AI30" s="32" t="s">
        <v>203</v>
      </c>
      <c r="AJ30" s="32">
        <v>2200.0752016129031</v>
      </c>
      <c r="AK30" s="32">
        <v>2121.8752016129029</v>
      </c>
      <c r="AL30" s="32">
        <f t="shared" si="8"/>
        <v>5372.3455645161284</v>
      </c>
    </row>
    <row r="31" spans="1:38" s="76" customFormat="1">
      <c r="A31" s="108">
        <f t="shared" si="7"/>
        <v>25</v>
      </c>
      <c r="B31" s="109" t="s">
        <v>33</v>
      </c>
      <c r="C31" s="110">
        <f t="shared" si="0"/>
        <v>1.8645353747871183E-3</v>
      </c>
      <c r="D31" s="110" t="str">
        <f t="shared" si="0"/>
        <v>-</v>
      </c>
      <c r="E31" s="110">
        <f t="shared" si="0"/>
        <v>1.1055437098437801E-2</v>
      </c>
      <c r="F31" s="110">
        <f t="shared" si="0"/>
        <v>2.272016172668723E-3</v>
      </c>
      <c r="G31" s="110">
        <f t="shared" si="11"/>
        <v>1.5191988645893642E-2</v>
      </c>
      <c r="H31" s="110">
        <f t="shared" si="2"/>
        <v>1.8645353747871183E-3</v>
      </c>
      <c r="I31" s="110" t="str">
        <f t="shared" si="2"/>
        <v>-</v>
      </c>
      <c r="J31" s="110">
        <f t="shared" si="2"/>
        <v>1.1055437098437803E-2</v>
      </c>
      <c r="K31" s="110">
        <f t="shared" si="2"/>
        <v>2.2720161726687226E-3</v>
      </c>
      <c r="L31" s="110">
        <f t="shared" si="2"/>
        <v>1.5191988645893644E-2</v>
      </c>
      <c r="M31" s="111">
        <v>306631</v>
      </c>
      <c r="N31" s="111"/>
      <c r="O31" s="111">
        <v>1818115</v>
      </c>
      <c r="P31" s="111">
        <v>373643</v>
      </c>
      <c r="Q31" s="111">
        <f t="shared" si="3"/>
        <v>2498389</v>
      </c>
      <c r="R31" s="9">
        <f t="shared" si="12"/>
        <v>473.95920698924726</v>
      </c>
      <c r="S31" s="9" t="str">
        <f t="shared" si="12"/>
        <v>0</v>
      </c>
      <c r="T31" s="9">
        <f t="shared" si="12"/>
        <v>2810.2584005376343</v>
      </c>
      <c r="U31" s="9">
        <f t="shared" si="12"/>
        <v>577.53958333333321</v>
      </c>
      <c r="V31" s="9">
        <f t="shared" si="9"/>
        <v>3861.7571908602149</v>
      </c>
      <c r="W31" s="112">
        <f>VLOOKUP(B31,'[1]апрель 2020'!B31:Y87,16,0)</f>
        <v>2661511</v>
      </c>
      <c r="X31" s="113">
        <f t="shared" si="5"/>
        <v>-6.1289245094234062</v>
      </c>
      <c r="Y31" s="114">
        <f>'[2]январь 18'!Q30+[2]февраль_18!Q30+'[2]март 18'!Q30+'[2]апрель 18'!Q30+'[2]май 2018'!Q30+'[2]июнь 2018 '!Q30+'[2]июль 2018  '!Q30+'[2]август 2018'!Q30+'[2]сентябрь 2018 '!Q30+'[2]октябрь 2018'!Q30+'[2]ноябрь 2018'!V30+'[1]май 2020 '!Q31</f>
        <v>29864815.318817206</v>
      </c>
      <c r="Z31" s="115"/>
      <c r="AA31" s="78"/>
      <c r="AB31" s="78" t="s">
        <v>87</v>
      </c>
      <c r="AC31" s="79">
        <v>679560</v>
      </c>
      <c r="AD31" s="79">
        <v>0</v>
      </c>
      <c r="AE31" s="79">
        <v>1423353</v>
      </c>
      <c r="AF31" s="79">
        <v>1372761</v>
      </c>
      <c r="AG31" s="79">
        <f t="shared" ref="AG31:AL31" si="13">AG30</f>
        <v>3475674</v>
      </c>
      <c r="AH31" s="79">
        <v>1050.3951612903224</v>
      </c>
      <c r="AI31" s="79"/>
      <c r="AJ31" s="79">
        <v>2200.0752016129031</v>
      </c>
      <c r="AK31" s="79">
        <v>2121.8752016129029</v>
      </c>
      <c r="AL31" s="79">
        <f t="shared" si="13"/>
        <v>5372.3455645161284</v>
      </c>
    </row>
    <row r="32" spans="1:38" s="76" customFormat="1" ht="14.25" customHeight="1">
      <c r="A32" s="108">
        <f t="shared" si="7"/>
        <v>26</v>
      </c>
      <c r="B32" s="109" t="s">
        <v>34</v>
      </c>
      <c r="C32" s="110" t="str">
        <f t="shared" si="0"/>
        <v>-</v>
      </c>
      <c r="D32" s="110">
        <f t="shared" si="0"/>
        <v>7.9324128581822822E-4</v>
      </c>
      <c r="E32" s="110">
        <f t="shared" si="0"/>
        <v>1.1097629955841563E-2</v>
      </c>
      <c r="F32" s="110">
        <f t="shared" si="0"/>
        <v>4.2886967666253663E-3</v>
      </c>
      <c r="G32" s="110">
        <f t="shared" si="11"/>
        <v>1.6179568008285159E-2</v>
      </c>
      <c r="H32" s="110" t="str">
        <f t="shared" si="2"/>
        <v>-</v>
      </c>
      <c r="I32" s="110">
        <f t="shared" si="2"/>
        <v>7.9324128581822833E-4</v>
      </c>
      <c r="J32" s="110">
        <f t="shared" si="2"/>
        <v>1.1097629955841563E-2</v>
      </c>
      <c r="K32" s="110">
        <f t="shared" si="2"/>
        <v>4.2886967666253663E-3</v>
      </c>
      <c r="L32" s="110">
        <f t="shared" si="2"/>
        <v>1.6179568008285156E-2</v>
      </c>
      <c r="M32" s="111"/>
      <c r="N32" s="111">
        <v>130452</v>
      </c>
      <c r="O32" s="111">
        <v>1825053.8</v>
      </c>
      <c r="P32" s="111">
        <v>705294.94695012004</v>
      </c>
      <c r="Q32" s="111">
        <f t="shared" si="3"/>
        <v>2660800.7469501202</v>
      </c>
      <c r="R32" s="9" t="str">
        <f t="shared" si="12"/>
        <v>0</v>
      </c>
      <c r="S32" s="9">
        <f t="shared" si="12"/>
        <v>201.63951612903224</v>
      </c>
      <c r="T32" s="9">
        <f t="shared" si="12"/>
        <v>2820.9836962365589</v>
      </c>
      <c r="U32" s="9">
        <f t="shared" si="12"/>
        <v>1090.1736411191371</v>
      </c>
      <c r="V32" s="9">
        <f t="shared" si="9"/>
        <v>4112.7968534847278</v>
      </c>
      <c r="W32" s="112">
        <f>VLOOKUP(B32,'[1]апрель 2020'!B32:Y88,16,0)</f>
        <v>2448731.6818955201</v>
      </c>
      <c r="X32" s="113">
        <f t="shared" si="5"/>
        <v>8.6603635107314485</v>
      </c>
      <c r="Y32" s="114">
        <f>'[2]январь 18'!Q31+[2]февраль_18!Q31+'[2]март 18'!Q31+'[2]апрель 18'!Q31+'[2]май 2018'!Q31+'[2]июнь 2018 '!Q31+'[2]июль 2018  '!Q31+'[2]август 2018'!Q31+'[2]сентябрь 2018 '!Q31+'[2]октябрь 2018'!Q31+'[2]ноябрь 2018'!V31+'[1]май 2020 '!Q32</f>
        <v>23470657.579073776</v>
      </c>
      <c r="Z32" s="115"/>
      <c r="AA32" s="83">
        <v>9</v>
      </c>
      <c r="AB32" s="84" t="s">
        <v>17</v>
      </c>
      <c r="AC32" s="41">
        <v>0</v>
      </c>
      <c r="AD32" s="41">
        <v>0</v>
      </c>
      <c r="AE32" s="41">
        <v>2276010</v>
      </c>
      <c r="AF32" s="41">
        <v>8317</v>
      </c>
      <c r="AG32" s="41">
        <f>SUM(AC32:AF32)</f>
        <v>2284327</v>
      </c>
      <c r="AH32" s="32" t="s">
        <v>203</v>
      </c>
      <c r="AI32" s="32" t="s">
        <v>203</v>
      </c>
      <c r="AJ32" s="32">
        <v>3518.026209677419</v>
      </c>
      <c r="AK32" s="32">
        <v>12.855577956989247</v>
      </c>
      <c r="AL32" s="32">
        <f>AH32+AI32+AJ32+AK32</f>
        <v>3530.8817876344083</v>
      </c>
    </row>
    <row r="33" spans="1:38" s="76" customFormat="1">
      <c r="A33" s="108">
        <f t="shared" si="7"/>
        <v>27</v>
      </c>
      <c r="B33" s="109" t="s">
        <v>35</v>
      </c>
      <c r="C33" s="110">
        <f t="shared" si="0"/>
        <v>2.2745335882110584E-3</v>
      </c>
      <c r="D33" s="110" t="str">
        <f t="shared" si="0"/>
        <v>-</v>
      </c>
      <c r="E33" s="110">
        <f t="shared" si="0"/>
        <v>3.3701870169446728E-3</v>
      </c>
      <c r="F33" s="110">
        <f t="shared" si="0"/>
        <v>2.8385684453993516E-3</v>
      </c>
      <c r="G33" s="110">
        <f t="shared" si="11"/>
        <v>8.4832890505550825E-3</v>
      </c>
      <c r="H33" s="110">
        <f t="shared" si="2"/>
        <v>2.2745335882110584E-3</v>
      </c>
      <c r="I33" s="110" t="str">
        <f t="shared" si="2"/>
        <v>-</v>
      </c>
      <c r="J33" s="110">
        <f t="shared" si="2"/>
        <v>3.3701870169446733E-3</v>
      </c>
      <c r="K33" s="110">
        <f t="shared" si="2"/>
        <v>2.838568445399352E-3</v>
      </c>
      <c r="L33" s="110">
        <f t="shared" si="2"/>
        <v>8.4832890505550825E-3</v>
      </c>
      <c r="M33" s="111">
        <v>374057</v>
      </c>
      <c r="N33" s="111"/>
      <c r="O33" s="111">
        <v>554242</v>
      </c>
      <c r="P33" s="111">
        <v>466815</v>
      </c>
      <c r="Q33" s="111">
        <f t="shared" si="3"/>
        <v>1395114</v>
      </c>
      <c r="R33" s="9">
        <f t="shared" si="12"/>
        <v>578.17950268817197</v>
      </c>
      <c r="S33" s="9" t="str">
        <f t="shared" si="12"/>
        <v>0</v>
      </c>
      <c r="T33" s="9">
        <f t="shared" si="12"/>
        <v>856.69126344086021</v>
      </c>
      <c r="U33" s="9">
        <f t="shared" si="12"/>
        <v>721.55544354838707</v>
      </c>
      <c r="V33" s="9">
        <f t="shared" si="9"/>
        <v>2156.4262096774191</v>
      </c>
      <c r="W33" s="112">
        <f>VLOOKUP(B33,'[1]апрель 2020'!B33:Y89,16,0)</f>
        <v>1411452</v>
      </c>
      <c r="X33" s="113">
        <f t="shared" si="5"/>
        <v>-1.1575313932035944</v>
      </c>
      <c r="Y33" s="114">
        <f>'[2]январь 18'!Q32+[2]февраль_18!Q32+'[2]март 18'!Q32+'[2]апрель 18'!Q32+'[2]май 2018'!Q32+'[2]июнь 2018 '!Q32+'[2]июль 2018  '!Q32+'[2]август 2018'!Q32+'[2]сентябрь 2018 '!Q32+'[2]октябрь 2018'!Q32+'[2]ноябрь 2018'!V32+'[1]май 2020 '!Q33</f>
        <v>15774540.24764785</v>
      </c>
      <c r="Z33" s="115"/>
      <c r="AA33" s="78"/>
      <c r="AB33" s="78" t="s">
        <v>88</v>
      </c>
      <c r="AC33" s="79"/>
      <c r="AD33" s="79"/>
      <c r="AE33" s="79">
        <v>2276010</v>
      </c>
      <c r="AF33" s="79">
        <v>8317</v>
      </c>
      <c r="AG33" s="79">
        <f>AG32</f>
        <v>2284327</v>
      </c>
      <c r="AH33" s="79"/>
      <c r="AI33" s="79"/>
      <c r="AJ33" s="79">
        <v>3518.026209677419</v>
      </c>
      <c r="AK33" s="79">
        <v>12.855577956989247</v>
      </c>
      <c r="AL33" s="79">
        <f>AK33+AJ33</f>
        <v>3530.8817876344083</v>
      </c>
    </row>
    <row r="34" spans="1:38" s="76" customFormat="1">
      <c r="A34" s="108">
        <f t="shared" si="7"/>
        <v>28</v>
      </c>
      <c r="B34" s="109" t="s">
        <v>36</v>
      </c>
      <c r="C34" s="110">
        <f t="shared" si="0"/>
        <v>2.7455152810409952E-3</v>
      </c>
      <c r="D34" s="110" t="str">
        <f t="shared" si="0"/>
        <v>-</v>
      </c>
      <c r="E34" s="110">
        <f t="shared" si="0"/>
        <v>7.0288005349028685E-3</v>
      </c>
      <c r="F34" s="110">
        <f t="shared" si="0"/>
        <v>3.2886142403735852E-3</v>
      </c>
      <c r="G34" s="110">
        <f t="shared" si="11"/>
        <v>1.3062930056317448E-2</v>
      </c>
      <c r="H34" s="110">
        <f t="shared" si="2"/>
        <v>2.7455152810409952E-3</v>
      </c>
      <c r="I34" s="110" t="str">
        <f t="shared" si="2"/>
        <v>-</v>
      </c>
      <c r="J34" s="110">
        <f t="shared" si="2"/>
        <v>7.0288005349028685E-3</v>
      </c>
      <c r="K34" s="110">
        <f t="shared" si="2"/>
        <v>3.2886142403735848E-3</v>
      </c>
      <c r="L34" s="110">
        <f t="shared" si="2"/>
        <v>1.3062930056317449E-2</v>
      </c>
      <c r="M34" s="111">
        <v>451512</v>
      </c>
      <c r="N34" s="111"/>
      <c r="O34" s="111">
        <f>1056729+99188</f>
        <v>1155917</v>
      </c>
      <c r="P34" s="111">
        <v>540827</v>
      </c>
      <c r="Q34" s="111">
        <f>SUM(M34:P34)</f>
        <v>2148256</v>
      </c>
      <c r="R34" s="9">
        <f t="shared" si="12"/>
        <v>697.90161290322578</v>
      </c>
      <c r="S34" s="9" t="str">
        <f>IF(N34/744*1.15=0,"0",N34/744*1.15)</f>
        <v>0</v>
      </c>
      <c r="T34" s="9">
        <f>IF(O34/744*1.15=0,"0",O34/744*1.15)</f>
        <v>1786.6996639784945</v>
      </c>
      <c r="U34" s="9">
        <f>IF(P34/744*1.15=0,"0",P34/744*1.15)</f>
        <v>835.95571236559124</v>
      </c>
      <c r="V34" s="9">
        <f t="shared" si="9"/>
        <v>3320.5569892473118</v>
      </c>
      <c r="W34" s="112">
        <f>VLOOKUP(B34,'[1]апрель 2020'!B34:Y90,16,0)</f>
        <v>2156791</v>
      </c>
      <c r="X34" s="113">
        <f t="shared" si="5"/>
        <v>-0.39572679967600011</v>
      </c>
      <c r="Y34" s="114">
        <f>'[2]январь 18'!Q33+[2]февраль_18!Q33+'[2]март 18'!Q33+'[2]апрель 18'!Q33+'[2]май 2018'!Q33+'[2]июнь 2018 '!Q33+'[2]июль 2018  '!Q33+'[2]август 2018'!Q33+'[2]сентябрь 2018 '!Q33+'[2]октябрь 2018'!Q33+'[2]ноябрь 2018'!V33+'[1]май 2020 '!Q34</f>
        <v>22977074.266061828</v>
      </c>
      <c r="Z34" s="115"/>
      <c r="AA34" s="83">
        <v>10</v>
      </c>
      <c r="AB34" s="84" t="s">
        <v>18</v>
      </c>
      <c r="AC34" s="41">
        <v>1022895</v>
      </c>
      <c r="AD34" s="41">
        <v>358822</v>
      </c>
      <c r="AE34" s="41">
        <v>1424672</v>
      </c>
      <c r="AF34" s="41">
        <v>708954</v>
      </c>
      <c r="AG34" s="41">
        <f t="shared" ref="AG34:AG39" si="14">SUM(AC34:AF34)</f>
        <v>3515343</v>
      </c>
      <c r="AH34" s="32">
        <v>1581.0877016129032</v>
      </c>
      <c r="AI34" s="32">
        <v>554.63077956989241</v>
      </c>
      <c r="AJ34" s="32">
        <v>2202.1139784946236</v>
      </c>
      <c r="AK34" s="32">
        <v>1095.8294354838708</v>
      </c>
      <c r="AL34" s="32">
        <f t="shared" ref="AL34:AL74" si="15">AH34+AI34+AJ34+AK34</f>
        <v>5433.66189516129</v>
      </c>
    </row>
    <row r="35" spans="1:38" s="76" customFormat="1">
      <c r="A35" s="108">
        <f t="shared" si="7"/>
        <v>29</v>
      </c>
      <c r="B35" s="109" t="s">
        <v>37</v>
      </c>
      <c r="C35" s="110">
        <f t="shared" si="0"/>
        <v>3.7487601010865128E-5</v>
      </c>
      <c r="D35" s="110" t="str">
        <f t="shared" si="0"/>
        <v>-</v>
      </c>
      <c r="E35" s="110">
        <f t="shared" si="0"/>
        <v>1.6323579093601177E-2</v>
      </c>
      <c r="F35" s="110">
        <f t="shared" si="0"/>
        <v>9.0532586844808624E-3</v>
      </c>
      <c r="G35" s="110">
        <f t="shared" si="11"/>
        <v>2.5414325379092904E-2</v>
      </c>
      <c r="H35" s="110">
        <f t="shared" si="2"/>
        <v>3.7487601010865128E-5</v>
      </c>
      <c r="I35" s="110" t="str">
        <f t="shared" si="2"/>
        <v>-</v>
      </c>
      <c r="J35" s="110">
        <f t="shared" si="2"/>
        <v>1.6323579093601177E-2</v>
      </c>
      <c r="K35" s="110">
        <f t="shared" si="2"/>
        <v>9.0532586844808624E-3</v>
      </c>
      <c r="L35" s="110">
        <f t="shared" si="2"/>
        <v>2.5414325379092904E-2</v>
      </c>
      <c r="M35" s="111">
        <v>6165</v>
      </c>
      <c r="N35" s="111"/>
      <c r="O35" s="111">
        <v>2684484</v>
      </c>
      <c r="P35" s="111">
        <v>1488848</v>
      </c>
      <c r="Q35" s="111">
        <f t="shared" si="3"/>
        <v>4179497</v>
      </c>
      <c r="R35" s="9">
        <f t="shared" si="12"/>
        <v>9.529233870967742</v>
      </c>
      <c r="S35" s="9" t="str">
        <f t="shared" si="12"/>
        <v>0</v>
      </c>
      <c r="T35" s="9">
        <f>IF(O35/744*1.15=0,"0",O35/744*1.15)</f>
        <v>4149.404032258064</v>
      </c>
      <c r="U35" s="9">
        <f>IF(P35/744*1.15=0,"0",P35/744*1.15)</f>
        <v>2301.3107526881718</v>
      </c>
      <c r="V35" s="9">
        <f t="shared" si="9"/>
        <v>6460.2440188172041</v>
      </c>
      <c r="W35" s="112">
        <f>VLOOKUP(B35,'[1]апрель 2020'!B35:Y91,16,0)</f>
        <v>3950986</v>
      </c>
      <c r="X35" s="113">
        <f t="shared" si="5"/>
        <v>5.7836448926926094</v>
      </c>
      <c r="Y35" s="114">
        <f>'[2]январь 18'!Q34+[2]февраль_18!Q34+'[2]март 18'!Q34+'[2]апрель 18'!Q34+'[2]май 2018'!Q34+'[2]июнь 2018 '!Q34+'[2]июль 2018  '!Q34+'[2]август 2018'!Q34+'[2]сентябрь 2018 '!Q34+'[2]октябрь 2018'!Q34+'[2]ноябрь 2018'!V34+'[1]май 2020 '!Q35</f>
        <v>44608070.688709676</v>
      </c>
      <c r="Z35" s="115"/>
      <c r="AA35" s="78"/>
      <c r="AB35" s="78" t="s">
        <v>93</v>
      </c>
      <c r="AC35" s="79">
        <v>1022895</v>
      </c>
      <c r="AD35" s="79">
        <v>358822</v>
      </c>
      <c r="AE35" s="79">
        <v>1424672</v>
      </c>
      <c r="AF35" s="79">
        <v>708954</v>
      </c>
      <c r="AG35" s="79">
        <f>SUM(AC35:AF35)</f>
        <v>3515343</v>
      </c>
      <c r="AH35" s="79"/>
      <c r="AI35" s="79"/>
      <c r="AJ35" s="79">
        <v>2202.1139784946236</v>
      </c>
      <c r="AK35" s="79">
        <v>1095.8294354838708</v>
      </c>
      <c r="AL35" s="79">
        <f t="shared" si="15"/>
        <v>3297.9434139784944</v>
      </c>
    </row>
    <row r="36" spans="1:38" s="76" customFormat="1">
      <c r="A36" s="108">
        <f t="shared" si="7"/>
        <v>30</v>
      </c>
      <c r="B36" s="109" t="s">
        <v>38</v>
      </c>
      <c r="C36" s="110">
        <f t="shared" si="0"/>
        <v>3.8551725938180842E-5</v>
      </c>
      <c r="D36" s="110" t="str">
        <f t="shared" si="0"/>
        <v>-</v>
      </c>
      <c r="E36" s="110">
        <f t="shared" si="0"/>
        <v>3.8036020594834296E-3</v>
      </c>
      <c r="F36" s="110">
        <f t="shared" si="0"/>
        <v>3.3330642587660305E-3</v>
      </c>
      <c r="G36" s="110">
        <f t="shared" si="11"/>
        <v>7.1752180441876402E-3</v>
      </c>
      <c r="H36" s="110">
        <f t="shared" si="2"/>
        <v>3.8551725938180842E-5</v>
      </c>
      <c r="I36" s="110" t="str">
        <f t="shared" si="2"/>
        <v>-</v>
      </c>
      <c r="J36" s="110">
        <f t="shared" si="2"/>
        <v>3.8036020594834296E-3</v>
      </c>
      <c r="K36" s="110">
        <f t="shared" si="2"/>
        <v>3.3330642587660305E-3</v>
      </c>
      <c r="L36" s="110">
        <f t="shared" si="2"/>
        <v>7.1752180441876402E-3</v>
      </c>
      <c r="M36" s="111">
        <v>6340</v>
      </c>
      <c r="N36" s="111"/>
      <c r="O36" s="111">
        <v>625519</v>
      </c>
      <c r="P36" s="120">
        <v>548137</v>
      </c>
      <c r="Q36" s="111">
        <f>SUM(M36:P36)</f>
        <v>1179996</v>
      </c>
      <c r="R36" s="9">
        <f t="shared" si="12"/>
        <v>9.7997311827956981</v>
      </c>
      <c r="S36" s="9" t="str">
        <f t="shared" si="12"/>
        <v>0</v>
      </c>
      <c r="T36" s="9">
        <f>IF(O36/744*1.15=0,"0",O36/744*1.15)</f>
        <v>966.86404569892466</v>
      </c>
      <c r="U36" s="9">
        <f>IF(P36/744*1.15=0,"0",P36/744*1.15)</f>
        <v>847.25477150537631</v>
      </c>
      <c r="V36" s="9">
        <f t="shared" si="9"/>
        <v>1823.9185483870965</v>
      </c>
      <c r="W36" s="112">
        <f>VLOOKUP(B36,'[1]апрель 2020'!B36:Y92,16,0)</f>
        <v>1293624</v>
      </c>
      <c r="X36" s="113">
        <f t="shared" si="5"/>
        <v>-8.7836960353240201</v>
      </c>
      <c r="Y36" s="114">
        <f>'[2]январь 18'!Q35+[2]февраль_18!Q35+'[2]март 18'!Q35+'[2]апрель 18'!Q35+'[2]май 2018'!Q35+'[2]июнь 2018 '!Q35+'[2]июль 2018  '!Q35+'[2]август 2018'!Q35+'[2]сентябрь 2018 '!Q35+'[2]октябрь 2018'!Q35+'[2]ноябрь 2018'!V35+'[1]май 2020 '!Q36</f>
        <v>11932958.455107527</v>
      </c>
      <c r="Z36" s="115"/>
      <c r="AA36" s="78"/>
      <c r="AB36" s="78" t="s">
        <v>90</v>
      </c>
      <c r="AC36" s="79"/>
      <c r="AD36" s="79"/>
      <c r="AE36" s="79">
        <v>0</v>
      </c>
      <c r="AF36" s="79">
        <v>0</v>
      </c>
      <c r="AG36" s="79">
        <f t="shared" si="14"/>
        <v>0</v>
      </c>
      <c r="AH36" s="79"/>
      <c r="AI36" s="79"/>
      <c r="AJ36" s="85" t="s">
        <v>203</v>
      </c>
      <c r="AK36" s="79" t="s">
        <v>203</v>
      </c>
      <c r="AL36" s="79">
        <f t="shared" si="15"/>
        <v>0</v>
      </c>
    </row>
    <row r="37" spans="1:38" s="76" customFormat="1">
      <c r="A37" s="108">
        <f t="shared" si="7"/>
        <v>31</v>
      </c>
      <c r="B37" s="109" t="s">
        <v>39</v>
      </c>
      <c r="C37" s="110">
        <f t="shared" si="0"/>
        <v>3.3812356740471452E-3</v>
      </c>
      <c r="D37" s="110">
        <f t="shared" si="0"/>
        <v>5.0206022142142582E-4</v>
      </c>
      <c r="E37" s="110">
        <f t="shared" si="0"/>
        <v>2.3716796810755652E-2</v>
      </c>
      <c r="F37" s="110">
        <f t="shared" si="0"/>
        <v>8.630606505492671E-3</v>
      </c>
      <c r="G37" s="110">
        <f t="shared" si="11"/>
        <v>3.6230699211716892E-2</v>
      </c>
      <c r="H37" s="110">
        <f t="shared" si="2"/>
        <v>3.3812356740471452E-3</v>
      </c>
      <c r="I37" s="110">
        <f t="shared" si="2"/>
        <v>5.0206022142142582E-4</v>
      </c>
      <c r="J37" s="110">
        <f t="shared" si="2"/>
        <v>2.3716796810755652E-2</v>
      </c>
      <c r="K37" s="110">
        <f t="shared" si="2"/>
        <v>8.6306065054926693E-3</v>
      </c>
      <c r="L37" s="110">
        <f t="shared" si="2"/>
        <v>3.6230699211716892E-2</v>
      </c>
      <c r="M37" s="111">
        <v>556059</v>
      </c>
      <c r="N37" s="111">
        <v>82566</v>
      </c>
      <c r="O37" s="111">
        <v>3900331</v>
      </c>
      <c r="P37" s="111">
        <v>1419341</v>
      </c>
      <c r="Q37" s="111">
        <f t="shared" si="3"/>
        <v>5958297</v>
      </c>
      <c r="R37" s="9">
        <f t="shared" si="12"/>
        <v>859.49979838709669</v>
      </c>
      <c r="S37" s="9">
        <f t="shared" si="12"/>
        <v>127.62217741935483</v>
      </c>
      <c r="T37" s="9">
        <f t="shared" si="12"/>
        <v>6028.7374327956986</v>
      </c>
      <c r="U37" s="9">
        <f t="shared" si="12"/>
        <v>2193.8738575268812</v>
      </c>
      <c r="V37" s="9">
        <f t="shared" si="9"/>
        <v>9209.7332661290311</v>
      </c>
      <c r="W37" s="112">
        <f>VLOOKUP(B37,'[1]апрель 2020'!B37:Y93,16,0)</f>
        <v>5585416</v>
      </c>
      <c r="X37" s="113">
        <f t="shared" si="5"/>
        <v>6.6759754331637975</v>
      </c>
      <c r="Y37" s="114">
        <f>'[2]январь 18'!Q36+[2]февраль_18!Q36+'[2]март 18'!Q36+'[2]апрель 18'!Q36+'[2]май 2018'!Q36+'[2]июнь 2018 '!Q36+'[2]июль 2018  '!Q36+'[2]август 2018'!Q36+'[2]сентябрь 2018 '!Q36+'[2]октябрь 2018'!Q36+'[2]ноябрь 2018'!V36+'[1]май 2020 '!Q37</f>
        <v>62891829.200403228</v>
      </c>
      <c r="Z37" s="115"/>
      <c r="AA37" s="78"/>
      <c r="AB37" s="78" t="s">
        <v>89</v>
      </c>
      <c r="AC37" s="79"/>
      <c r="AD37" s="79"/>
      <c r="AE37" s="79">
        <v>0</v>
      </c>
      <c r="AF37" s="79">
        <v>0</v>
      </c>
      <c r="AG37" s="79">
        <f t="shared" si="14"/>
        <v>0</v>
      </c>
      <c r="AH37" s="79"/>
      <c r="AI37" s="79"/>
      <c r="AJ37" s="79" t="s">
        <v>203</v>
      </c>
      <c r="AK37" s="79" t="s">
        <v>203</v>
      </c>
      <c r="AL37" s="79">
        <f t="shared" si="15"/>
        <v>0</v>
      </c>
    </row>
    <row r="38" spans="1:38" s="76" customFormat="1">
      <c r="A38" s="108">
        <f t="shared" si="7"/>
        <v>32</v>
      </c>
      <c r="B38" s="109" t="s">
        <v>40</v>
      </c>
      <c r="C38" s="110" t="str">
        <f t="shared" si="0"/>
        <v>-</v>
      </c>
      <c r="D38" s="110" t="str">
        <f t="shared" si="0"/>
        <v>-</v>
      </c>
      <c r="E38" s="110">
        <f t="shared" si="0"/>
        <v>1.984969993703776E-3</v>
      </c>
      <c r="F38" s="110">
        <f t="shared" si="0"/>
        <v>3.732707016468721E-4</v>
      </c>
      <c r="G38" s="110">
        <f t="shared" si="11"/>
        <v>2.3582406953506479E-3</v>
      </c>
      <c r="H38" s="110" t="str">
        <f t="shared" si="2"/>
        <v>-</v>
      </c>
      <c r="I38" s="110" t="str">
        <f t="shared" si="2"/>
        <v>-</v>
      </c>
      <c r="J38" s="110">
        <f t="shared" si="2"/>
        <v>1.984969993703776E-3</v>
      </c>
      <c r="K38" s="110">
        <f t="shared" si="2"/>
        <v>3.7327070164687215E-4</v>
      </c>
      <c r="L38" s="110">
        <f t="shared" si="2"/>
        <v>2.3582406953506479E-3</v>
      </c>
      <c r="M38" s="111"/>
      <c r="N38" s="111"/>
      <c r="O38" s="111">
        <v>326437</v>
      </c>
      <c r="P38" s="121">
        <v>61386</v>
      </c>
      <c r="Q38" s="111">
        <f t="shared" si="3"/>
        <v>387823</v>
      </c>
      <c r="R38" s="9" t="str">
        <f t="shared" si="12"/>
        <v>0</v>
      </c>
      <c r="S38" s="9" t="str">
        <f t="shared" si="12"/>
        <v>0</v>
      </c>
      <c r="T38" s="9">
        <f t="shared" si="12"/>
        <v>504.57331989247308</v>
      </c>
      <c r="U38" s="9">
        <f t="shared" si="12"/>
        <v>94.884274193548393</v>
      </c>
      <c r="V38" s="9">
        <f t="shared" si="9"/>
        <v>599.45759408602146</v>
      </c>
      <c r="W38" s="112">
        <f>VLOOKUP(B38,'[1]апрель 2020'!B38:Y94,16,0)</f>
        <v>377821</v>
      </c>
      <c r="X38" s="113">
        <f t="shared" si="5"/>
        <v>2.6472853547050059</v>
      </c>
      <c r="Y38" s="114">
        <f>'[2]январь 18'!Q37+[2]февраль_18!Q37+'[2]март 18'!Q37+'[2]апрель 18'!Q37+'[2]май 2018'!Q37+'[2]июнь 2018 '!Q37+'[2]июль 2018  '!Q37+'[2]август 2018'!Q37+'[2]сентябрь 2018 '!Q37+'[2]октябрь 2018'!Q37+'[2]ноябрь 2018'!V37+'[1]май 2020 '!Q38</f>
        <v>4258238.8864919357</v>
      </c>
      <c r="Z38" s="115"/>
      <c r="AA38" s="78"/>
      <c r="AB38" s="78" t="s">
        <v>91</v>
      </c>
      <c r="AC38" s="79"/>
      <c r="AD38" s="79"/>
      <c r="AE38" s="79">
        <v>0</v>
      </c>
      <c r="AF38" s="79">
        <v>0</v>
      </c>
      <c r="AG38" s="79">
        <f t="shared" si="14"/>
        <v>0</v>
      </c>
      <c r="AH38" s="79"/>
      <c r="AI38" s="79"/>
      <c r="AJ38" s="79" t="s">
        <v>203</v>
      </c>
      <c r="AK38" s="79" t="s">
        <v>203</v>
      </c>
      <c r="AL38" s="79">
        <f t="shared" si="15"/>
        <v>0</v>
      </c>
    </row>
    <row r="39" spans="1:38" s="76" customFormat="1">
      <c r="A39" s="108">
        <f t="shared" si="7"/>
        <v>33</v>
      </c>
      <c r="B39" s="109" t="s">
        <v>41</v>
      </c>
      <c r="C39" s="110">
        <f t="shared" ref="C39:F63" si="16">IF(M39/$Q$64=0,"-",M39/$Q$64)</f>
        <v>7.9484051356613699E-4</v>
      </c>
      <c r="D39" s="110" t="str">
        <f t="shared" si="16"/>
        <v>-</v>
      </c>
      <c r="E39" s="110">
        <f t="shared" si="16"/>
        <v>4.9639907680810611E-4</v>
      </c>
      <c r="F39" s="110">
        <f t="shared" si="16"/>
        <v>5.2891265387300412E-4</v>
      </c>
      <c r="G39" s="110">
        <f t="shared" si="11"/>
        <v>1.8201522442472472E-3</v>
      </c>
      <c r="H39" s="110">
        <f t="shared" ref="H39:L63" si="17">IF(R39/$V$64=0,"-",R39/$V$64)</f>
        <v>7.948405135661371E-4</v>
      </c>
      <c r="I39" s="110" t="str">
        <f t="shared" si="17"/>
        <v>-</v>
      </c>
      <c r="J39" s="110">
        <f t="shared" si="17"/>
        <v>4.9639907680810611E-4</v>
      </c>
      <c r="K39" s="110">
        <f t="shared" si="17"/>
        <v>5.2891265387300412E-4</v>
      </c>
      <c r="L39" s="110">
        <f t="shared" si="17"/>
        <v>1.8201522442472472E-3</v>
      </c>
      <c r="M39" s="111">
        <v>130715</v>
      </c>
      <c r="N39" s="111"/>
      <c r="O39" s="111">
        <v>81635</v>
      </c>
      <c r="P39" s="111">
        <v>86982</v>
      </c>
      <c r="Q39" s="111">
        <f t="shared" si="3"/>
        <v>299332</v>
      </c>
      <c r="R39" s="9">
        <f t="shared" si="12"/>
        <v>202.04603494623655</v>
      </c>
      <c r="S39" s="9" t="str">
        <f t="shared" si="12"/>
        <v>0</v>
      </c>
      <c r="T39" s="9">
        <f t="shared" si="12"/>
        <v>126.1831317204301</v>
      </c>
      <c r="U39" s="9">
        <f t="shared" si="12"/>
        <v>134.44798387096773</v>
      </c>
      <c r="V39" s="9">
        <f t="shared" si="9"/>
        <v>462.67715053763436</v>
      </c>
      <c r="W39" s="112">
        <f>VLOOKUP(B39,'[1]апрель 2020'!B39:Y95,16,0)</f>
        <v>291526</v>
      </c>
      <c r="X39" s="113">
        <f t="shared" si="5"/>
        <v>2.677634241885801</v>
      </c>
      <c r="Y39" s="114">
        <f>'[2]январь 18'!Q38+[2]февраль_18!Q38+'[2]март 18'!Q38+'[2]апрель 18'!Q38+'[2]май 2018'!Q38+'[2]июнь 2018 '!Q38+'[2]июль 2018  '!Q38+'[2]август 2018'!Q38+'[2]сентябрь 2018 '!Q38+'[2]октябрь 2018'!Q38+'[2]ноябрь 2018'!V38+'[1]май 2020 '!Q39</f>
        <v>3752594.9885861296</v>
      </c>
      <c r="Z39" s="115"/>
      <c r="AA39" s="78"/>
      <c r="AB39" s="78" t="s">
        <v>92</v>
      </c>
      <c r="AC39" s="79"/>
      <c r="AD39" s="79"/>
      <c r="AE39" s="79">
        <v>0</v>
      </c>
      <c r="AF39" s="79">
        <v>0</v>
      </c>
      <c r="AG39" s="79">
        <f t="shared" si="14"/>
        <v>0</v>
      </c>
      <c r="AH39" s="79"/>
      <c r="AI39" s="79"/>
      <c r="AJ39" s="79" t="s">
        <v>203</v>
      </c>
      <c r="AK39" s="79" t="s">
        <v>203</v>
      </c>
      <c r="AL39" s="79">
        <f t="shared" si="15"/>
        <v>0</v>
      </c>
    </row>
    <row r="40" spans="1:38" s="76" customFormat="1">
      <c r="A40" s="108">
        <f t="shared" si="7"/>
        <v>34</v>
      </c>
      <c r="B40" s="109" t="s">
        <v>42</v>
      </c>
      <c r="C40" s="110" t="str">
        <f t="shared" si="16"/>
        <v>-</v>
      </c>
      <c r="D40" s="110" t="str">
        <f t="shared" si="16"/>
        <v>-</v>
      </c>
      <c r="E40" s="110">
        <f t="shared" si="16"/>
        <v>1.2535513258056558E-3</v>
      </c>
      <c r="F40" s="110">
        <f t="shared" si="16"/>
        <v>2.3748228020751622E-4</v>
      </c>
      <c r="G40" s="110">
        <f t="shared" si="11"/>
        <v>1.4910336060131718E-3</v>
      </c>
      <c r="H40" s="110" t="str">
        <f t="shared" si="17"/>
        <v>-</v>
      </c>
      <c r="I40" s="110" t="str">
        <f t="shared" si="17"/>
        <v>-</v>
      </c>
      <c r="J40" s="110">
        <f t="shared" si="17"/>
        <v>1.2535513258056558E-3</v>
      </c>
      <c r="K40" s="110">
        <f t="shared" si="17"/>
        <v>2.3748228020751619E-4</v>
      </c>
      <c r="L40" s="110">
        <f t="shared" si="17"/>
        <v>1.4910336060131718E-3</v>
      </c>
      <c r="M40" s="111"/>
      <c r="N40" s="111"/>
      <c r="O40" s="111">
        <v>206152</v>
      </c>
      <c r="P40" s="111">
        <v>39055</v>
      </c>
      <c r="Q40" s="111">
        <f t="shared" si="3"/>
        <v>245207</v>
      </c>
      <c r="R40" s="9" t="str">
        <f t="shared" ref="R40:U60" si="18">IF(M40/744*1.15=0,"0",M40/744*1.15)</f>
        <v>0</v>
      </c>
      <c r="S40" s="9" t="str">
        <f t="shared" si="18"/>
        <v>0</v>
      </c>
      <c r="T40" s="9">
        <f t="shared" si="18"/>
        <v>318.64892473118277</v>
      </c>
      <c r="U40" s="9">
        <f t="shared" si="18"/>
        <v>60.367271505376337</v>
      </c>
      <c r="V40" s="9">
        <f t="shared" si="9"/>
        <v>379.0161962365591</v>
      </c>
      <c r="W40" s="112">
        <f>VLOOKUP(B40,'[1]апрель 2020'!B40:Y96,16,0)</f>
        <v>232351</v>
      </c>
      <c r="X40" s="113">
        <f t="shared" si="5"/>
        <v>5.5330082504486748</v>
      </c>
      <c r="Y40" s="114">
        <f>'[2]январь 18'!Q39+[2]февраль_18!Q39+'[2]март 18'!Q39+'[2]апрель 18'!Q39+'[2]май 2018'!Q39+'[2]июнь 2018 '!Q39+'[2]июль 2018  '!Q39+'[2]август 2018'!Q39+'[2]сентябрь 2018 '!Q39+'[2]октябрь 2018'!Q39+'[2]ноябрь 2018'!V39+'[1]май 2020 '!Q40</f>
        <v>2940164.2784086028</v>
      </c>
      <c r="Z40" s="115"/>
      <c r="AA40" s="78"/>
      <c r="AB40" s="78" t="s">
        <v>77</v>
      </c>
      <c r="AC40" s="79"/>
      <c r="AD40" s="79"/>
      <c r="AE40" s="79">
        <v>0</v>
      </c>
      <c r="AF40" s="79">
        <v>0</v>
      </c>
      <c r="AG40" s="79">
        <v>0</v>
      </c>
      <c r="AH40" s="79"/>
      <c r="AI40" s="79"/>
      <c r="AJ40" s="79" t="s">
        <v>203</v>
      </c>
      <c r="AK40" s="79" t="s">
        <v>203</v>
      </c>
      <c r="AL40" s="79">
        <f t="shared" si="15"/>
        <v>0</v>
      </c>
    </row>
    <row r="41" spans="1:38" s="76" customFormat="1">
      <c r="A41" s="108">
        <f t="shared" si="7"/>
        <v>35</v>
      </c>
      <c r="B41" s="109" t="s">
        <v>43</v>
      </c>
      <c r="C41" s="110" t="str">
        <f t="shared" si="16"/>
        <v>-</v>
      </c>
      <c r="D41" s="110">
        <f t="shared" si="16"/>
        <v>8.4456859159806814E-4</v>
      </c>
      <c r="E41" s="110">
        <f t="shared" si="16"/>
        <v>4.5312871690651388E-3</v>
      </c>
      <c r="F41" s="110">
        <f t="shared" si="16"/>
        <v>4.4328890572147223E-3</v>
      </c>
      <c r="G41" s="110">
        <f t="shared" si="11"/>
        <v>9.8087448178779298E-3</v>
      </c>
      <c r="H41" s="110" t="str">
        <f t="shared" si="17"/>
        <v>-</v>
      </c>
      <c r="I41" s="110">
        <f t="shared" si="17"/>
        <v>8.4456859159806814E-4</v>
      </c>
      <c r="J41" s="110">
        <f t="shared" si="17"/>
        <v>4.5312871690651397E-3</v>
      </c>
      <c r="K41" s="110">
        <f t="shared" si="17"/>
        <v>4.4328890572147223E-3</v>
      </c>
      <c r="L41" s="110">
        <f t="shared" si="17"/>
        <v>9.8087448178779298E-3</v>
      </c>
      <c r="M41" s="111"/>
      <c r="N41" s="111">
        <v>138893</v>
      </c>
      <c r="O41" s="111">
        <v>745190</v>
      </c>
      <c r="P41" s="111">
        <v>729008</v>
      </c>
      <c r="Q41" s="111">
        <f t="shared" si="3"/>
        <v>1613091</v>
      </c>
      <c r="R41" s="9" t="str">
        <f t="shared" si="18"/>
        <v>0</v>
      </c>
      <c r="S41" s="9">
        <f>IF(N41/744*1.15=0,"0",N41/744*1.15)</f>
        <v>214.68676075268817</v>
      </c>
      <c r="T41" s="9">
        <f t="shared" si="18"/>
        <v>1151.8393817204301</v>
      </c>
      <c r="U41" s="9">
        <f t="shared" si="18"/>
        <v>1126.82688172043</v>
      </c>
      <c r="V41" s="9">
        <f t="shared" si="9"/>
        <v>2493.3530241935482</v>
      </c>
      <c r="W41" s="112">
        <f>VLOOKUP(B41,'[1]апрель 2020'!B41:Y97,16,0)</f>
        <v>1707594</v>
      </c>
      <c r="X41" s="113">
        <f t="shared" si="5"/>
        <v>-5.5342780543852932</v>
      </c>
      <c r="Y41" s="114">
        <f>'[2]январь 18'!Q40+[2]февраль_18!Q40+'[2]март 18'!Q40+'[2]апрель 18'!Q40+'[2]май 2018'!Q40+'[2]июнь 2018 '!Q40+'[2]июль 2018  '!Q40+'[2]август 2018'!Q40+'[2]сентябрь 2018 '!Q40+'[2]октябрь 2018'!Q40+'[2]ноябрь 2018'!V40+'[1]май 2020 '!Q41</f>
        <v>17828370.583467744</v>
      </c>
      <c r="Z41" s="115"/>
      <c r="AA41" s="83">
        <v>11</v>
      </c>
      <c r="AB41" s="84" t="s">
        <v>19</v>
      </c>
      <c r="AC41" s="41">
        <v>8278</v>
      </c>
      <c r="AD41" s="41">
        <v>18881</v>
      </c>
      <c r="AE41" s="41">
        <v>757479</v>
      </c>
      <c r="AF41" s="41">
        <v>1154799</v>
      </c>
      <c r="AG41" s="41">
        <f>SUM(AC41:AF41)</f>
        <v>1939437</v>
      </c>
      <c r="AH41" s="32">
        <v>12.795295698924731</v>
      </c>
      <c r="AI41" s="32">
        <v>29.184341397849462</v>
      </c>
      <c r="AJ41" s="32">
        <v>1170.8344758064516</v>
      </c>
      <c r="AK41" s="32">
        <v>1784.971572580645</v>
      </c>
      <c r="AL41" s="32">
        <f t="shared" si="15"/>
        <v>2997.785685483871</v>
      </c>
    </row>
    <row r="42" spans="1:38" s="76" customFormat="1">
      <c r="A42" s="108">
        <f t="shared" si="7"/>
        <v>36</v>
      </c>
      <c r="B42" s="109" t="s">
        <v>44</v>
      </c>
      <c r="C42" s="110" t="str">
        <f t="shared" si="16"/>
        <v>-</v>
      </c>
      <c r="D42" s="110" t="str">
        <f t="shared" si="16"/>
        <v>-</v>
      </c>
      <c r="E42" s="110">
        <f t="shared" si="16"/>
        <v>2.4690860284937236E-3</v>
      </c>
      <c r="F42" s="110">
        <f t="shared" si="16"/>
        <v>2.4594541777230488E-3</v>
      </c>
      <c r="G42" s="110">
        <f t="shared" si="11"/>
        <v>4.9285402062167723E-3</v>
      </c>
      <c r="H42" s="110" t="str">
        <f t="shared" si="17"/>
        <v>-</v>
      </c>
      <c r="I42" s="110" t="str">
        <f t="shared" si="17"/>
        <v>-</v>
      </c>
      <c r="J42" s="110">
        <f t="shared" si="17"/>
        <v>2.4690860284937231E-3</v>
      </c>
      <c r="K42" s="110">
        <f t="shared" si="17"/>
        <v>2.4594541777230488E-3</v>
      </c>
      <c r="L42" s="110">
        <f t="shared" si="17"/>
        <v>4.9285402062167723E-3</v>
      </c>
      <c r="M42" s="111"/>
      <c r="N42" s="111"/>
      <c r="O42" s="111">
        <v>406052</v>
      </c>
      <c r="P42" s="111">
        <v>404468</v>
      </c>
      <c r="Q42" s="111">
        <f t="shared" si="3"/>
        <v>810520</v>
      </c>
      <c r="R42" s="9" t="str">
        <f t="shared" si="18"/>
        <v>0</v>
      </c>
      <c r="S42" s="9" t="str">
        <f t="shared" si="18"/>
        <v>0</v>
      </c>
      <c r="T42" s="9">
        <f>IF(O42/744*1.15=0,"0",O42/744*1.15)</f>
        <v>627.63413978494611</v>
      </c>
      <c r="U42" s="9">
        <f t="shared" si="18"/>
        <v>625.18575268817199</v>
      </c>
      <c r="V42" s="9">
        <f t="shared" si="9"/>
        <v>1252.8198924731182</v>
      </c>
      <c r="W42" s="112">
        <f>VLOOKUP(B42,'[1]апрель 2020'!B42:Y98,16,0)</f>
        <v>831416</v>
      </c>
      <c r="X42" s="113">
        <f t="shared" si="5"/>
        <v>-2.5133026066373514</v>
      </c>
      <c r="Y42" s="114">
        <f>'[2]январь 18'!Q41+[2]февраль_18!Q41+'[2]март 18'!Q41+'[2]апрель 18'!Q41+'[2]май 2018'!Q41+'[2]июнь 2018 '!Q41+'[2]июль 2018  '!Q41+'[2]август 2018'!Q41+'[2]сентябрь 2018 '!Q41+'[2]октябрь 2018'!Q41+'[2]ноябрь 2018'!V41+'[1]май 2020 '!Q42</f>
        <v>7972200.0786290327</v>
      </c>
      <c r="Z42" s="115"/>
      <c r="AA42" s="78"/>
      <c r="AB42" s="78" t="s">
        <v>94</v>
      </c>
      <c r="AC42" s="79">
        <v>8278</v>
      </c>
      <c r="AD42" s="79">
        <v>18881</v>
      </c>
      <c r="AE42" s="79">
        <v>757479</v>
      </c>
      <c r="AF42" s="79">
        <v>1154799</v>
      </c>
      <c r="AG42" s="79">
        <f>AC42+AD42+AE42+AF42</f>
        <v>1939437</v>
      </c>
      <c r="AH42" s="79"/>
      <c r="AI42" s="79">
        <v>29.184341397849462</v>
      </c>
      <c r="AJ42" s="79">
        <v>1170.8344758064516</v>
      </c>
      <c r="AK42" s="79">
        <v>1784.971572580645</v>
      </c>
      <c r="AL42" s="79">
        <f t="shared" si="15"/>
        <v>2984.9903897849463</v>
      </c>
    </row>
    <row r="43" spans="1:38" s="76" customFormat="1">
      <c r="A43" s="108">
        <f t="shared" si="7"/>
        <v>37</v>
      </c>
      <c r="B43" s="109" t="s">
        <v>45</v>
      </c>
      <c r="C43" s="110">
        <f t="shared" si="16"/>
        <v>6.9423510258077392E-4</v>
      </c>
      <c r="D43" s="110" t="str">
        <f t="shared" si="16"/>
        <v>-</v>
      </c>
      <c r="E43" s="110">
        <f t="shared" si="16"/>
        <v>5.4398309512934282E-3</v>
      </c>
      <c r="F43" s="110">
        <f t="shared" si="16"/>
        <v>1.611912117042367E-3</v>
      </c>
      <c r="G43" s="110">
        <f t="shared" si="11"/>
        <v>7.7459781709165688E-3</v>
      </c>
      <c r="H43" s="110">
        <f t="shared" si="17"/>
        <v>6.9423510258077403E-4</v>
      </c>
      <c r="I43" s="110" t="str">
        <f t="shared" si="17"/>
        <v>-</v>
      </c>
      <c r="J43" s="110">
        <f t="shared" si="17"/>
        <v>5.4398309512934291E-3</v>
      </c>
      <c r="K43" s="110">
        <f t="shared" si="17"/>
        <v>1.6119121170423672E-3</v>
      </c>
      <c r="L43" s="110">
        <f t="shared" si="17"/>
        <v>7.7459781709165705E-3</v>
      </c>
      <c r="M43" s="111">
        <v>114170</v>
      </c>
      <c r="N43" s="111"/>
      <c r="O43" s="111">
        <v>894604</v>
      </c>
      <c r="P43" s="111">
        <v>265086</v>
      </c>
      <c r="Q43" s="111">
        <f t="shared" si="3"/>
        <v>1273860</v>
      </c>
      <c r="R43" s="9">
        <f t="shared" si="18"/>
        <v>176.47244623655914</v>
      </c>
      <c r="S43" s="9" t="str">
        <f t="shared" si="18"/>
        <v>0</v>
      </c>
      <c r="T43" s="9">
        <f t="shared" si="18"/>
        <v>1382.7884408602151</v>
      </c>
      <c r="U43" s="9">
        <f t="shared" si="18"/>
        <v>409.74314516129033</v>
      </c>
      <c r="V43" s="9">
        <f t="shared" si="9"/>
        <v>1969.0040322580646</v>
      </c>
      <c r="W43" s="112">
        <f>VLOOKUP(B43,'[1]апрель 2020'!B43:Y99,16,0)</f>
        <v>1329515</v>
      </c>
      <c r="X43" s="113">
        <f t="shared" si="5"/>
        <v>-4.1861129810494804</v>
      </c>
      <c r="Y43" s="114">
        <f>'[2]январь 18'!Q42+[2]февраль_18!Q42+'[2]март 18'!Q42+'[2]апрель 18'!Q42+'[2]май 2018'!Q42+'[2]июнь 2018 '!Q42+'[2]июль 2018  '!Q42+'[2]август 2018'!Q42+'[2]сентябрь 2018 '!Q42+'[2]октябрь 2018'!Q42+'[2]ноябрь 2018'!V42+'[1]май 2020 '!Q43</f>
        <v>15288926.621370967</v>
      </c>
      <c r="Z43" s="115"/>
      <c r="AA43" s="83">
        <v>12</v>
      </c>
      <c r="AB43" s="84" t="s">
        <v>20</v>
      </c>
      <c r="AC43" s="41">
        <v>4166962</v>
      </c>
      <c r="AD43" s="41">
        <v>658827</v>
      </c>
      <c r="AE43" s="41">
        <v>15859139</v>
      </c>
      <c r="AF43" s="41">
        <v>3095148</v>
      </c>
      <c r="AG43" s="41">
        <f t="shared" ref="AG43:AG48" si="19">SUM(AC43:AF43)</f>
        <v>23780076</v>
      </c>
      <c r="AH43" s="42">
        <v>6440.868682795699</v>
      </c>
      <c r="AI43" s="42">
        <v>1018.3481854838709</v>
      </c>
      <c r="AJ43" s="32">
        <v>24513.454099462364</v>
      </c>
      <c r="AK43" s="32">
        <v>4784.1669354838714</v>
      </c>
      <c r="AL43" s="32">
        <f t="shared" si="15"/>
        <v>36756.837903225809</v>
      </c>
    </row>
    <row r="44" spans="1:38" s="86" customFormat="1" ht="16.5" customHeight="1">
      <c r="A44" s="108">
        <f t="shared" si="7"/>
        <v>38</v>
      </c>
      <c r="B44" s="122" t="s">
        <v>46</v>
      </c>
      <c r="C44" s="123" t="str">
        <f t="shared" si="16"/>
        <v>-</v>
      </c>
      <c r="D44" s="123" t="str">
        <f t="shared" si="16"/>
        <v>-</v>
      </c>
      <c r="E44" s="123">
        <f t="shared" si="16"/>
        <v>2.5472900895806231E-3</v>
      </c>
      <c r="F44" s="123">
        <f t="shared" si="16"/>
        <v>2.9453153773937939E-4</v>
      </c>
      <c r="G44" s="123">
        <f t="shared" si="11"/>
        <v>2.8418216273200028E-3</v>
      </c>
      <c r="H44" s="123" t="str">
        <f t="shared" si="17"/>
        <v>-</v>
      </c>
      <c r="I44" s="123" t="str">
        <f t="shared" si="17"/>
        <v>-</v>
      </c>
      <c r="J44" s="123">
        <f t="shared" si="17"/>
        <v>2.5472900895806227E-3</v>
      </c>
      <c r="K44" s="123">
        <f t="shared" si="17"/>
        <v>2.9453153773937945E-4</v>
      </c>
      <c r="L44" s="123">
        <f t="shared" si="17"/>
        <v>2.841821627320002E-3</v>
      </c>
      <c r="M44" s="124"/>
      <c r="N44" s="124"/>
      <c r="O44" s="124">
        <v>418913</v>
      </c>
      <c r="P44" s="124">
        <v>48437</v>
      </c>
      <c r="Q44" s="111">
        <f t="shared" si="3"/>
        <v>467350</v>
      </c>
      <c r="R44" s="125" t="str">
        <f t="shared" si="18"/>
        <v>0</v>
      </c>
      <c r="S44" s="125" t="str">
        <f t="shared" si="18"/>
        <v>0</v>
      </c>
      <c r="T44" s="9">
        <f t="shared" si="18"/>
        <v>647.51337365591382</v>
      </c>
      <c r="U44" s="9">
        <f t="shared" si="18"/>
        <v>74.869018817204307</v>
      </c>
      <c r="V44" s="9">
        <f t="shared" si="9"/>
        <v>722.3823924731181</v>
      </c>
      <c r="W44" s="112">
        <f>VLOOKUP(B44,'[1]апрель 2020'!B44:Y100,16,0)</f>
        <v>469584</v>
      </c>
      <c r="X44" s="113">
        <f t="shared" si="5"/>
        <v>-0.47574022965007329</v>
      </c>
      <c r="Y44" s="114">
        <f>'[2]январь 18'!Q43+[2]февраль_18!Q43+'[2]март 18'!Q43+'[2]апрель 18'!Q43+'[2]май 2018'!Q43+'[2]июнь 2018 '!Q43+'[2]июль 2018  '!Q43+'[2]август 2018'!Q43+'[2]сентябрь 2018 '!Q43+'[2]октябрь 2018'!Q43+'[2]ноябрь 2018'!V43+'[1]май 2020 '!Q44</f>
        <v>6168486.5756720426</v>
      </c>
      <c r="Z44" s="115"/>
      <c r="AA44" s="82"/>
      <c r="AB44" s="82" t="s">
        <v>95</v>
      </c>
      <c r="AC44" s="79">
        <v>4166962</v>
      </c>
      <c r="AD44" s="79">
        <v>658827</v>
      </c>
      <c r="AE44" s="79">
        <v>15838444</v>
      </c>
      <c r="AF44" s="79">
        <v>3088004</v>
      </c>
      <c r="AG44" s="79">
        <f>AG43-AG45</f>
        <v>23752237</v>
      </c>
      <c r="AH44" s="79">
        <v>6440.868682795699</v>
      </c>
      <c r="AI44" s="79">
        <v>1018.3481854838709</v>
      </c>
      <c r="AJ44" s="79">
        <v>24481.465860215052</v>
      </c>
      <c r="AK44" s="79">
        <v>4773.1244623655912</v>
      </c>
      <c r="AL44" s="79">
        <f t="shared" si="15"/>
        <v>36713.807190860214</v>
      </c>
    </row>
    <row r="45" spans="1:38" s="76" customFormat="1">
      <c r="A45" s="108">
        <f t="shared" si="7"/>
        <v>39</v>
      </c>
      <c r="B45" s="109" t="s">
        <v>47</v>
      </c>
      <c r="C45" s="110">
        <f t="shared" si="16"/>
        <v>7.1290289416282686E-4</v>
      </c>
      <c r="D45" s="110" t="str">
        <f t="shared" si="16"/>
        <v>-</v>
      </c>
      <c r="E45" s="110">
        <f t="shared" si="16"/>
        <v>1.8967546453006901E-2</v>
      </c>
      <c r="F45" s="110">
        <f t="shared" si="16"/>
        <v>1.2356837561689442E-2</v>
      </c>
      <c r="G45" s="110">
        <f t="shared" si="11"/>
        <v>3.2037286908859167E-2</v>
      </c>
      <c r="H45" s="110">
        <f t="shared" si="17"/>
        <v>7.1290289416282686E-4</v>
      </c>
      <c r="I45" s="110" t="str">
        <f t="shared" si="17"/>
        <v>-</v>
      </c>
      <c r="J45" s="110">
        <f t="shared" si="17"/>
        <v>1.8967546453006905E-2</v>
      </c>
      <c r="K45" s="110">
        <f t="shared" si="17"/>
        <v>1.2356837561689442E-2</v>
      </c>
      <c r="L45" s="110">
        <f t="shared" si="17"/>
        <v>3.2037286908859174E-2</v>
      </c>
      <c r="M45" s="111">
        <v>117240</v>
      </c>
      <c r="N45" s="111"/>
      <c r="O45" s="111">
        <v>3119296</v>
      </c>
      <c r="P45" s="111">
        <v>2032136</v>
      </c>
      <c r="Q45" s="111">
        <f t="shared" si="3"/>
        <v>5268672</v>
      </c>
      <c r="R45" s="9">
        <f t="shared" si="18"/>
        <v>181.21774193548387</v>
      </c>
      <c r="S45" s="9" t="str">
        <f t="shared" si="18"/>
        <v>0</v>
      </c>
      <c r="T45" s="9">
        <f t="shared" si="18"/>
        <v>4821.49247311828</v>
      </c>
      <c r="U45" s="9">
        <f t="shared" si="18"/>
        <v>3141.0704301075266</v>
      </c>
      <c r="V45" s="9">
        <f t="shared" si="9"/>
        <v>8143.7806451612905</v>
      </c>
      <c r="W45" s="112">
        <f>VLOOKUP(B45,'[1]апрель 2020'!B45:Y101,16,0)</f>
        <v>4925063</v>
      </c>
      <c r="X45" s="113">
        <f t="shared" si="5"/>
        <v>6.9767432416600563</v>
      </c>
      <c r="Y45" s="114">
        <f>'[2]январь 18'!Q44+[2]февраль_18!Q44+'[2]март 18'!Q44+'[2]апрель 18'!Q44+'[2]май 2018'!Q44+'[2]июнь 2018 '!Q44+'[2]июль 2018  '!Q44+'[2]август 2018'!Q44+'[2]сентябрь 2018 '!Q44+'[2]октябрь 2018'!Q44+'[2]ноябрь 2018'!V44+'[1]май 2020 '!Q45</f>
        <v>52273180.911155917</v>
      </c>
      <c r="Z45" s="115"/>
      <c r="AA45" s="82"/>
      <c r="AB45" s="82" t="s">
        <v>97</v>
      </c>
      <c r="AC45" s="79"/>
      <c r="AD45" s="79"/>
      <c r="AE45" s="79">
        <v>20695</v>
      </c>
      <c r="AF45" s="79">
        <v>7144</v>
      </c>
      <c r="AG45" s="79">
        <f t="shared" si="19"/>
        <v>27839</v>
      </c>
      <c r="AH45" s="23"/>
      <c r="AI45" s="23"/>
      <c r="AJ45" s="23"/>
      <c r="AK45" s="23"/>
      <c r="AL45" s="23">
        <f t="shared" si="15"/>
        <v>0</v>
      </c>
    </row>
    <row r="46" spans="1:38" s="76" customFormat="1">
      <c r="A46" s="108">
        <f t="shared" si="7"/>
        <v>40</v>
      </c>
      <c r="B46" s="109" t="s">
        <v>48</v>
      </c>
      <c r="C46" s="110">
        <f t="shared" si="16"/>
        <v>3.7417186344246177E-3</v>
      </c>
      <c r="D46" s="110" t="str">
        <f t="shared" si="16"/>
        <v>-</v>
      </c>
      <c r="E46" s="110">
        <f t="shared" si="16"/>
        <v>3.7300959579327816E-2</v>
      </c>
      <c r="F46" s="110">
        <f t="shared" si="16"/>
        <v>1.383597729137216E-2</v>
      </c>
      <c r="G46" s="110">
        <f t="shared" si="11"/>
        <v>5.4878655505124593E-2</v>
      </c>
      <c r="H46" s="110">
        <f t="shared" si="17"/>
        <v>3.7417186344246177E-3</v>
      </c>
      <c r="I46" s="110" t="str">
        <f t="shared" si="17"/>
        <v>-</v>
      </c>
      <c r="J46" s="110">
        <f t="shared" si="17"/>
        <v>3.7300959579327823E-2</v>
      </c>
      <c r="K46" s="110">
        <f t="shared" si="17"/>
        <v>1.383597729137216E-2</v>
      </c>
      <c r="L46" s="110">
        <f t="shared" si="17"/>
        <v>5.4878655505124607E-2</v>
      </c>
      <c r="M46" s="111">
        <v>615342</v>
      </c>
      <c r="N46" s="111"/>
      <c r="O46" s="111">
        <v>6134306</v>
      </c>
      <c r="P46" s="111">
        <v>2275387</v>
      </c>
      <c r="Q46" s="111">
        <f t="shared" si="3"/>
        <v>9025035</v>
      </c>
      <c r="R46" s="9">
        <f t="shared" si="18"/>
        <v>951.13346774193542</v>
      </c>
      <c r="S46" s="9" t="str">
        <f t="shared" si="18"/>
        <v>0</v>
      </c>
      <c r="T46" s="9">
        <f t="shared" si="18"/>
        <v>9481.7901881720427</v>
      </c>
      <c r="U46" s="9">
        <f t="shared" si="18"/>
        <v>3517.0632392473117</v>
      </c>
      <c r="V46" s="9">
        <f t="shared" si="9"/>
        <v>13949.986895161292</v>
      </c>
      <c r="W46" s="112">
        <f>VLOOKUP(B46,'[1]апрель 2020'!B46:Y102,16,0)</f>
        <v>8591232</v>
      </c>
      <c r="X46" s="113">
        <f t="shared" si="5"/>
        <v>5.0493689380056317</v>
      </c>
      <c r="Y46" s="114">
        <f>'[2]январь 18'!Q45+[2]февраль_18!Q45+'[2]март 18'!Q45+'[2]апрель 18'!Q45+'[2]май 2018'!Q45+'[2]июнь 2018 '!Q45+'[2]июль 2018  '!Q45+'[2]август 2018'!Q45+'[2]сентябрь 2018 '!Q45+'[2]октябрь 2018'!Q45+'[2]ноябрь 2018'!V45+'[1]май 2020 '!Q46</f>
        <v>104915509.81610215</v>
      </c>
      <c r="Z46" s="115"/>
      <c r="AA46" s="83">
        <v>13</v>
      </c>
      <c r="AB46" s="84" t="s">
        <v>208</v>
      </c>
      <c r="AC46" s="87">
        <v>0</v>
      </c>
      <c r="AD46" s="87">
        <v>0</v>
      </c>
      <c r="AE46" s="87">
        <v>0</v>
      </c>
      <c r="AF46" s="87">
        <v>82677</v>
      </c>
      <c r="AG46" s="87">
        <f t="shared" si="19"/>
        <v>82677</v>
      </c>
      <c r="AH46" s="88" t="s">
        <v>203</v>
      </c>
      <c r="AI46" s="88" t="s">
        <v>203</v>
      </c>
      <c r="AJ46" s="88" t="s">
        <v>203</v>
      </c>
      <c r="AK46" s="88">
        <v>127.79374999999999</v>
      </c>
      <c r="AL46" s="88">
        <f>AH46+AI46+AJ46+AK46</f>
        <v>127.79374999999999</v>
      </c>
    </row>
    <row r="47" spans="1:38" s="76" customFormat="1">
      <c r="A47" s="108">
        <f t="shared" si="7"/>
        <v>41</v>
      </c>
      <c r="B47" s="109" t="s">
        <v>49</v>
      </c>
      <c r="C47" s="110" t="str">
        <f t="shared" si="16"/>
        <v>-</v>
      </c>
      <c r="D47" s="110" t="str">
        <f t="shared" si="16"/>
        <v>-</v>
      </c>
      <c r="E47" s="110">
        <f t="shared" si="16"/>
        <v>3.4392882493676203E-3</v>
      </c>
      <c r="F47" s="110">
        <f t="shared" si="16"/>
        <v>2.2951776118009834E-3</v>
      </c>
      <c r="G47" s="110">
        <f t="shared" si="11"/>
        <v>5.7344658611686037E-3</v>
      </c>
      <c r="H47" s="110" t="str">
        <f t="shared" si="17"/>
        <v>-</v>
      </c>
      <c r="I47" s="110" t="str">
        <f t="shared" si="17"/>
        <v>-</v>
      </c>
      <c r="J47" s="110">
        <f t="shared" si="17"/>
        <v>3.4392882493676203E-3</v>
      </c>
      <c r="K47" s="110">
        <f t="shared" si="17"/>
        <v>2.2951776118009834E-3</v>
      </c>
      <c r="L47" s="110">
        <f t="shared" si="17"/>
        <v>5.7344658611686037E-3</v>
      </c>
      <c r="M47" s="111"/>
      <c r="N47" s="111"/>
      <c r="O47" s="111">
        <v>565606</v>
      </c>
      <c r="P47" s="111">
        <v>377452</v>
      </c>
      <c r="Q47" s="111">
        <f t="shared" si="3"/>
        <v>943058</v>
      </c>
      <c r="R47" s="9" t="str">
        <f t="shared" si="18"/>
        <v>0</v>
      </c>
      <c r="S47" s="9" t="str">
        <f t="shared" si="18"/>
        <v>0</v>
      </c>
      <c r="T47" s="9">
        <f t="shared" si="18"/>
        <v>874.25658602150531</v>
      </c>
      <c r="U47" s="9">
        <f t="shared" si="18"/>
        <v>583.42715053763436</v>
      </c>
      <c r="V47" s="9">
        <f t="shared" si="9"/>
        <v>1457.6837365591396</v>
      </c>
      <c r="W47" s="112">
        <f>VLOOKUP(B47,'[1]апрель 2020'!B47:Y103,16,0)</f>
        <v>919014</v>
      </c>
      <c r="X47" s="113">
        <f t="shared" si="5"/>
        <v>2.6162822329148412</v>
      </c>
      <c r="Y47" s="114">
        <f>'[2]январь 18'!Q46+[2]февраль_18!Q46+'[2]март 18'!Q46+'[2]апрель 18'!Q46+'[2]май 2018'!Q46+'[2]июнь 2018 '!Q46+'[2]июль 2018  '!Q46+'[2]август 2018'!Q46+'[2]сентябрь 2018 '!Q46+'[2]октябрь 2018'!Q46+'[2]ноябрь 2018'!V46+'[1]май 2020 '!Q47</f>
        <v>9476054.1920026876</v>
      </c>
      <c r="Z47" s="115"/>
      <c r="AA47" s="82"/>
      <c r="AB47" s="82" t="s">
        <v>209</v>
      </c>
      <c r="AC47" s="79"/>
      <c r="AD47" s="79"/>
      <c r="AE47" s="79"/>
      <c r="AF47" s="79">
        <v>82677</v>
      </c>
      <c r="AG47" s="79">
        <f>AG46</f>
        <v>82677</v>
      </c>
      <c r="AH47" s="79"/>
      <c r="AI47" s="79"/>
      <c r="AJ47" s="79"/>
      <c r="AK47" s="79"/>
      <c r="AL47" s="79"/>
    </row>
    <row r="48" spans="1:38" s="76" customFormat="1">
      <c r="A48" s="108">
        <f t="shared" si="7"/>
        <v>42</v>
      </c>
      <c r="B48" s="109" t="s">
        <v>50</v>
      </c>
      <c r="C48" s="110">
        <f t="shared" si="16"/>
        <v>1.6531575992251241E-3</v>
      </c>
      <c r="D48" s="110" t="str">
        <f t="shared" si="16"/>
        <v>-</v>
      </c>
      <c r="E48" s="110">
        <f t="shared" si="16"/>
        <v>1.6353544851554387E-2</v>
      </c>
      <c r="F48" s="110">
        <f t="shared" si="16"/>
        <v>1.2353511411202348E-2</v>
      </c>
      <c r="G48" s="110">
        <f t="shared" si="11"/>
        <v>3.0360213861981858E-2</v>
      </c>
      <c r="H48" s="110">
        <f t="shared" si="17"/>
        <v>1.6531575992251243E-3</v>
      </c>
      <c r="I48" s="110" t="str">
        <f t="shared" si="17"/>
        <v>-</v>
      </c>
      <c r="J48" s="110">
        <f t="shared" si="17"/>
        <v>1.6353544851554387E-2</v>
      </c>
      <c r="K48" s="110">
        <f t="shared" si="17"/>
        <v>1.2353511411202348E-2</v>
      </c>
      <c r="L48" s="110">
        <f t="shared" si="17"/>
        <v>3.0360213861981861E-2</v>
      </c>
      <c r="M48" s="111">
        <v>271869</v>
      </c>
      <c r="N48" s="111"/>
      <c r="O48" s="111">
        <v>2689412</v>
      </c>
      <c r="P48" s="111">
        <v>2031589</v>
      </c>
      <c r="Q48" s="111">
        <f>SUM(M48:P48)</f>
        <v>4992870</v>
      </c>
      <c r="R48" s="9">
        <f t="shared" si="18"/>
        <v>420.22762096774193</v>
      </c>
      <c r="S48" s="9" t="str">
        <f t="shared" si="18"/>
        <v>0</v>
      </c>
      <c r="T48" s="9">
        <f t="shared" si="18"/>
        <v>4157.0212365591397</v>
      </c>
      <c r="U48" s="9">
        <f t="shared" si="18"/>
        <v>3140.2249327956988</v>
      </c>
      <c r="V48" s="9">
        <f t="shared" si="9"/>
        <v>7717.4737903225805</v>
      </c>
      <c r="W48" s="112">
        <f>VLOOKUP(B48,'[1]апрель 2020'!B48:Y104,16,0)</f>
        <v>5061083</v>
      </c>
      <c r="X48" s="113">
        <f t="shared" si="5"/>
        <v>-1.347794533304433</v>
      </c>
      <c r="Y48" s="114">
        <f>'[2]январь 18'!Q47+[2]февраль_18!Q47+'[2]март 18'!Q47+'[2]апрель 18'!Q47+'[2]май 2018'!Q47+'[2]июнь 2018 '!Q47+'[2]июль 2018  '!Q47+'[2]август 2018'!Q47+'[2]сентябрь 2018 '!Q47+'[2]октябрь 2018'!Q47+'[2]ноябрь 2018'!V47+'[1]май 2020 '!Q48</f>
        <v>48690212.826948926</v>
      </c>
      <c r="Z48" s="115"/>
      <c r="AA48" s="83">
        <v>14</v>
      </c>
      <c r="AB48" s="84" t="s">
        <v>21</v>
      </c>
      <c r="AC48" s="41">
        <v>0</v>
      </c>
      <c r="AD48" s="41">
        <v>0</v>
      </c>
      <c r="AE48" s="41">
        <v>711855</v>
      </c>
      <c r="AF48" s="41">
        <v>485543</v>
      </c>
      <c r="AG48" s="41">
        <f t="shared" si="19"/>
        <v>1197398</v>
      </c>
      <c r="AH48" s="42" t="s">
        <v>203</v>
      </c>
      <c r="AI48" s="42" t="s">
        <v>203</v>
      </c>
      <c r="AJ48" s="32">
        <v>1100.3135080645161</v>
      </c>
      <c r="AK48" s="32">
        <v>750.5032930107526</v>
      </c>
      <c r="AL48" s="32">
        <f>AH48+AI48+AJ48+AK48</f>
        <v>1850.8168010752688</v>
      </c>
    </row>
    <row r="49" spans="1:38" s="76" customFormat="1">
      <c r="A49" s="108">
        <f t="shared" si="7"/>
        <v>43</v>
      </c>
      <c r="B49" s="109" t="s">
        <v>51</v>
      </c>
      <c r="C49" s="110">
        <f t="shared" si="16"/>
        <v>5.5668813869010547E-3</v>
      </c>
      <c r="D49" s="110">
        <f t="shared" si="16"/>
        <v>8.9773835368063169E-4</v>
      </c>
      <c r="E49" s="110">
        <f t="shared" si="16"/>
        <v>1.9672258625586331E-2</v>
      </c>
      <c r="F49" s="110">
        <f t="shared" si="16"/>
        <v>4.865963579776738E-3</v>
      </c>
      <c r="G49" s="110">
        <f t="shared" si="11"/>
        <v>3.1002841945944756E-2</v>
      </c>
      <c r="H49" s="110">
        <f t="shared" si="17"/>
        <v>5.5668813869010547E-3</v>
      </c>
      <c r="I49" s="110">
        <f t="shared" si="17"/>
        <v>8.9773835368063169E-4</v>
      </c>
      <c r="J49" s="110">
        <f t="shared" si="17"/>
        <v>1.9672258625586331E-2</v>
      </c>
      <c r="K49" s="110">
        <f t="shared" si="17"/>
        <v>4.865963579776738E-3</v>
      </c>
      <c r="L49" s="110">
        <f t="shared" si="17"/>
        <v>3.1002841945944753E-2</v>
      </c>
      <c r="M49" s="111">
        <v>915498</v>
      </c>
      <c r="N49" s="111">
        <v>147637</v>
      </c>
      <c r="O49" s="126">
        <v>3235189</v>
      </c>
      <c r="P49" s="111">
        <v>800229</v>
      </c>
      <c r="Q49" s="111">
        <f t="shared" ref="Q49:Q63" si="20">SUM(M49:P49)</f>
        <v>5098553</v>
      </c>
      <c r="R49" s="9">
        <f t="shared" si="18"/>
        <v>1415.0842741935483</v>
      </c>
      <c r="S49" s="9">
        <f t="shared" si="18"/>
        <v>228.20235215053762</v>
      </c>
      <c r="T49" s="9">
        <f t="shared" si="18"/>
        <v>5000.6281586021496</v>
      </c>
      <c r="U49" s="9">
        <f t="shared" si="18"/>
        <v>1236.9131048387096</v>
      </c>
      <c r="V49" s="9">
        <f t="shared" si="9"/>
        <v>7880.827889784945</v>
      </c>
      <c r="W49" s="112">
        <f>VLOOKUP(B49,'[1]апрель 2020'!B49:Y105,16,0)</f>
        <v>4952180</v>
      </c>
      <c r="X49" s="113">
        <f t="shared" si="5"/>
        <v>2.9557285882177142</v>
      </c>
      <c r="Y49" s="114">
        <f>'[2]январь 18'!Q48+[2]февраль_18!Q48+'[2]март 18'!Q48+'[2]апрель 18'!Q48+'[2]май 2018'!Q48+'[2]июнь 2018 '!Q48+'[2]июль 2018  '!Q48+'[2]август 2018'!Q48+'[2]сентябрь 2018 '!Q48+'[2]октябрь 2018'!Q48+'[2]ноябрь 2018'!V48+'[1]май 2020 '!Q49</f>
        <v>64536976.686827958</v>
      </c>
      <c r="Z49" s="115"/>
      <c r="AA49" s="82"/>
      <c r="AB49" s="82" t="s">
        <v>98</v>
      </c>
      <c r="AC49" s="79"/>
      <c r="AD49" s="79"/>
      <c r="AE49" s="79">
        <v>711855</v>
      </c>
      <c r="AF49" s="79">
        <v>485543</v>
      </c>
      <c r="AG49" s="79">
        <f t="shared" ref="AG49" si="21">AG48</f>
        <v>1197398</v>
      </c>
      <c r="AH49" s="79"/>
      <c r="AI49" s="79"/>
      <c r="AJ49" s="79">
        <v>1100.3135080645161</v>
      </c>
      <c r="AK49" s="79">
        <v>750.5032930107526</v>
      </c>
      <c r="AL49" s="79">
        <f t="shared" si="15"/>
        <v>1850.8168010752688</v>
      </c>
    </row>
    <row r="50" spans="1:38" s="76" customFormat="1">
      <c r="A50" s="108">
        <f t="shared" si="7"/>
        <v>44</v>
      </c>
      <c r="B50" s="109" t="s">
        <v>52</v>
      </c>
      <c r="C50" s="110">
        <f t="shared" si="16"/>
        <v>1.2223694250783699E-3</v>
      </c>
      <c r="D50" s="110">
        <f t="shared" si="16"/>
        <v>5.2762354253248447E-5</v>
      </c>
      <c r="E50" s="110">
        <f t="shared" si="16"/>
        <v>1.7856064926068699E-2</v>
      </c>
      <c r="F50" s="110">
        <f t="shared" si="16"/>
        <v>1.612334118584971E-2</v>
      </c>
      <c r="G50" s="110">
        <f t="shared" si="11"/>
        <v>3.5254537891250028E-2</v>
      </c>
      <c r="H50" s="110">
        <f t="shared" si="17"/>
        <v>1.2223694250783699E-3</v>
      </c>
      <c r="I50" s="110">
        <f t="shared" si="17"/>
        <v>5.2762354253248447E-5</v>
      </c>
      <c r="J50" s="110">
        <f t="shared" si="17"/>
        <v>1.7856064926068702E-2</v>
      </c>
      <c r="K50" s="110">
        <f t="shared" si="17"/>
        <v>1.612334118584971E-2</v>
      </c>
      <c r="L50" s="110">
        <f t="shared" si="17"/>
        <v>3.5254537891250028E-2</v>
      </c>
      <c r="M50" s="111">
        <v>201024</v>
      </c>
      <c r="N50" s="111">
        <v>8677</v>
      </c>
      <c r="O50" s="127">
        <v>2936508</v>
      </c>
      <c r="P50" s="125">
        <v>2651554</v>
      </c>
      <c r="Q50" s="111">
        <f>SUM(M50:P50)</f>
        <v>5797763</v>
      </c>
      <c r="R50" s="9">
        <f t="shared" si="18"/>
        <v>310.72258064516126</v>
      </c>
      <c r="S50" s="9">
        <f t="shared" si="18"/>
        <v>13.412029569892471</v>
      </c>
      <c r="T50" s="9">
        <f t="shared" si="18"/>
        <v>4538.9572580645163</v>
      </c>
      <c r="U50" s="9">
        <f t="shared" si="18"/>
        <v>4098.5041666666666</v>
      </c>
      <c r="V50" s="9">
        <f t="shared" si="9"/>
        <v>8961.5960349462366</v>
      </c>
      <c r="W50" s="112">
        <f>VLOOKUP(B50,'[1]апрель 2020'!B50:Y106,16,0)</f>
        <v>5633235</v>
      </c>
      <c r="X50" s="113">
        <f t="shared" si="5"/>
        <v>2.9206663666614299</v>
      </c>
      <c r="Y50" s="114">
        <f>'[2]январь 18'!Q49+[2]февраль_18!Q49+'[2]март 18'!Q49+'[2]апрель 18'!Q49+'[2]май 2018'!Q49+'[2]июнь 2018 '!Q49+'[2]июль 2018  '!Q49+'[2]август 2018'!Q49+'[2]сентябрь 2018 '!Q49+'[2]октябрь 2018'!Q49+'[2]ноябрь 2018'!V49+'[1]май 2020 '!Q50</f>
        <v>55868862.998051077</v>
      </c>
      <c r="Z50" s="115"/>
      <c r="AA50" s="83">
        <v>15</v>
      </c>
      <c r="AB50" s="84" t="s">
        <v>22</v>
      </c>
      <c r="AC50" s="41">
        <v>0</v>
      </c>
      <c r="AD50" s="41">
        <v>0</v>
      </c>
      <c r="AE50" s="41">
        <v>1839648</v>
      </c>
      <c r="AF50" s="41">
        <v>410881</v>
      </c>
      <c r="AG50" s="41">
        <f t="shared" ref="AG50:AG57" si="22">SUM(AC50:AF50)</f>
        <v>2250529</v>
      </c>
      <c r="AH50" s="32" t="s">
        <v>203</v>
      </c>
      <c r="AI50" s="32" t="s">
        <v>203</v>
      </c>
      <c r="AJ50" s="32">
        <v>2843.5419354838705</v>
      </c>
      <c r="AK50" s="32">
        <v>635.09831989247311</v>
      </c>
      <c r="AL50" s="32">
        <f>AH50+AI50+AJ50+AK50</f>
        <v>3478.6402553763437</v>
      </c>
    </row>
    <row r="51" spans="1:38" s="76" customFormat="1" ht="14.25" customHeight="1">
      <c r="A51" s="108">
        <f t="shared" si="7"/>
        <v>45</v>
      </c>
      <c r="B51" s="109" t="s">
        <v>53</v>
      </c>
      <c r="C51" s="110">
        <f t="shared" si="16"/>
        <v>7.3527992120580869E-5</v>
      </c>
      <c r="D51" s="110" t="str">
        <f t="shared" si="16"/>
        <v>-</v>
      </c>
      <c r="E51" s="110">
        <f t="shared" si="16"/>
        <v>5.6801772477338914E-3</v>
      </c>
      <c r="F51" s="110">
        <f t="shared" si="16"/>
        <v>3.8297004834150811E-3</v>
      </c>
      <c r="G51" s="110">
        <f t="shared" si="11"/>
        <v>9.5834057232695533E-3</v>
      </c>
      <c r="H51" s="110">
        <f t="shared" si="17"/>
        <v>7.3527992120580882E-5</v>
      </c>
      <c r="I51" s="110" t="str">
        <f t="shared" si="17"/>
        <v>-</v>
      </c>
      <c r="J51" s="110">
        <f t="shared" si="17"/>
        <v>5.6801772477338914E-3</v>
      </c>
      <c r="K51" s="110">
        <f t="shared" si="17"/>
        <v>3.8297004834150811E-3</v>
      </c>
      <c r="L51" s="110">
        <f t="shared" si="17"/>
        <v>9.5834057232695533E-3</v>
      </c>
      <c r="M51" s="111">
        <v>12092</v>
      </c>
      <c r="N51" s="111"/>
      <c r="O51" s="126">
        <v>934130</v>
      </c>
      <c r="P51" s="111">
        <v>629811</v>
      </c>
      <c r="Q51" s="111">
        <f t="shared" si="20"/>
        <v>1576033</v>
      </c>
      <c r="R51" s="9">
        <f t="shared" si="18"/>
        <v>18.690591397849463</v>
      </c>
      <c r="S51" s="9" t="str">
        <f t="shared" si="18"/>
        <v>0</v>
      </c>
      <c r="T51" s="9">
        <f t="shared" si="18"/>
        <v>1443.8837365591396</v>
      </c>
      <c r="U51" s="9">
        <f t="shared" si="18"/>
        <v>973.49818548387088</v>
      </c>
      <c r="V51" s="9">
        <f t="shared" si="9"/>
        <v>2436.0725134408599</v>
      </c>
      <c r="W51" s="112">
        <f>VLOOKUP(B51,'[1]апрель 2020'!B51:Y107,16,0)</f>
        <v>1637861</v>
      </c>
      <c r="X51" s="113">
        <f t="shared" si="5"/>
        <v>-3.7749235130453682</v>
      </c>
      <c r="Y51" s="114">
        <f>'[2]январь 18'!Q50+[2]февраль_18!Q50+'[2]март 18'!Q50+'[2]апрель 18'!Q50+'[2]май 2018'!Q50+'[2]июнь 2018 '!Q50+'[2]июль 2018  '!Q50+'[2]август 2018'!Q50+'[2]сентябрь 2018 '!Q50+'[2]октябрь 2018'!Q50+'[2]ноябрь 2018'!V50+'[1]май 2020 '!Q51</f>
        <v>17341426.26922043</v>
      </c>
      <c r="Z51" s="115"/>
      <c r="AA51" s="82"/>
      <c r="AB51" s="82" t="s">
        <v>102</v>
      </c>
      <c r="AC51" s="79"/>
      <c r="AD51" s="79"/>
      <c r="AE51" s="79">
        <v>735860</v>
      </c>
      <c r="AF51" s="79">
        <v>12326</v>
      </c>
      <c r="AG51" s="79">
        <f t="shared" si="22"/>
        <v>748186</v>
      </c>
      <c r="AH51" s="79"/>
      <c r="AI51" s="79"/>
      <c r="AJ51" s="79">
        <v>1137.4180107526881</v>
      </c>
      <c r="AK51" s="79">
        <v>19.052284946236558</v>
      </c>
      <c r="AL51" s="79">
        <f t="shared" si="15"/>
        <v>1156.4702956989247</v>
      </c>
    </row>
    <row r="52" spans="1:38" s="76" customFormat="1">
      <c r="A52" s="108">
        <f t="shared" si="7"/>
        <v>46</v>
      </c>
      <c r="B52" s="109" t="s">
        <v>54</v>
      </c>
      <c r="C52" s="110">
        <f t="shared" si="16"/>
        <v>3.7576379433372606E-4</v>
      </c>
      <c r="D52" s="110" t="str">
        <f t="shared" si="16"/>
        <v>-</v>
      </c>
      <c r="E52" s="110">
        <f t="shared" si="16"/>
        <v>1.3500911714972856E-2</v>
      </c>
      <c r="F52" s="110">
        <f t="shared" si="16"/>
        <v>4.6582585553924501E-3</v>
      </c>
      <c r="G52" s="110">
        <f t="shared" si="11"/>
        <v>1.8534934064699034E-2</v>
      </c>
      <c r="H52" s="110">
        <f t="shared" si="17"/>
        <v>3.7576379433372611E-4</v>
      </c>
      <c r="I52" s="110" t="str">
        <f t="shared" si="17"/>
        <v>-</v>
      </c>
      <c r="J52" s="110">
        <f t="shared" si="17"/>
        <v>1.350091171497286E-2</v>
      </c>
      <c r="K52" s="110">
        <f t="shared" si="17"/>
        <v>4.658258555392451E-3</v>
      </c>
      <c r="L52" s="110">
        <f t="shared" si="17"/>
        <v>1.8534934064699037E-2</v>
      </c>
      <c r="M52" s="111">
        <v>61796</v>
      </c>
      <c r="N52" s="111"/>
      <c r="O52" s="111">
        <v>2220284</v>
      </c>
      <c r="P52" s="111">
        <v>766071</v>
      </c>
      <c r="Q52" s="111">
        <f t="shared" si="20"/>
        <v>3048151</v>
      </c>
      <c r="R52" s="9">
        <f t="shared" si="18"/>
        <v>95.51801075268817</v>
      </c>
      <c r="S52" s="9" t="str">
        <f t="shared" si="18"/>
        <v>0</v>
      </c>
      <c r="T52" s="9">
        <f t="shared" si="18"/>
        <v>3431.8905913978497</v>
      </c>
      <c r="U52" s="9">
        <f t="shared" si="18"/>
        <v>1184.1151209677419</v>
      </c>
      <c r="V52" s="9">
        <f t="shared" si="9"/>
        <v>4711.52372311828</v>
      </c>
      <c r="W52" s="112">
        <f>VLOOKUP(B52,'[1]апрель 2020'!B52:Y108,16,0)</f>
        <v>3032866</v>
      </c>
      <c r="X52" s="113">
        <f t="shared" si="5"/>
        <v>0.50397874485717475</v>
      </c>
      <c r="Y52" s="114">
        <f>'[2]январь 18'!Q51+[2]февраль_18!Q51+'[2]март 18'!Q51+'[2]апрель 18'!Q51+'[2]май 2018'!Q51+'[2]июнь 2018 '!Q51+'[2]июль 2018  '!Q51+'[2]август 2018'!Q51+'[2]сентябрь 2018 '!Q51+'[2]октябрь 2018'!Q51+'[2]ноябрь 2018'!V51+'[1]май 2020 '!Q52</f>
        <v>33692282.988282733</v>
      </c>
      <c r="Z52" s="115"/>
      <c r="AA52" s="82"/>
      <c r="AB52" s="82" t="s">
        <v>99</v>
      </c>
      <c r="AC52" s="79"/>
      <c r="AD52" s="79"/>
      <c r="AE52" s="79">
        <v>183965</v>
      </c>
      <c r="AF52" s="79">
        <v>287617</v>
      </c>
      <c r="AG52" s="79">
        <f t="shared" si="22"/>
        <v>471582</v>
      </c>
      <c r="AH52" s="79"/>
      <c r="AI52" s="79"/>
      <c r="AJ52" s="79">
        <v>284</v>
      </c>
      <c r="AK52" s="79">
        <v>445.04603494623655</v>
      </c>
      <c r="AL52" s="79">
        <f t="shared" si="15"/>
        <v>729.04603494623655</v>
      </c>
    </row>
    <row r="53" spans="1:38" s="76" customFormat="1">
      <c r="A53" s="108">
        <f t="shared" si="7"/>
        <v>47</v>
      </c>
      <c r="B53" s="109" t="s">
        <v>55</v>
      </c>
      <c r="C53" s="110">
        <f t="shared" si="16"/>
        <v>1.7192792818515876E-3</v>
      </c>
      <c r="D53" s="110" t="str">
        <f t="shared" si="16"/>
        <v>-</v>
      </c>
      <c r="E53" s="110">
        <f t="shared" si="16"/>
        <v>6.4351526011658467E-3</v>
      </c>
      <c r="F53" s="110">
        <f t="shared" si="16"/>
        <v>2.1472824890457101E-3</v>
      </c>
      <c r="G53" s="110">
        <f t="shared" si="11"/>
        <v>1.0301714372063144E-2</v>
      </c>
      <c r="H53" s="110">
        <f t="shared" si="17"/>
        <v>1.7192792818515876E-3</v>
      </c>
      <c r="I53" s="110" t="str">
        <f t="shared" si="17"/>
        <v>-</v>
      </c>
      <c r="J53" s="110">
        <f t="shared" si="17"/>
        <v>6.4351526011658458E-3</v>
      </c>
      <c r="K53" s="110">
        <f t="shared" si="17"/>
        <v>2.1472824890457101E-3</v>
      </c>
      <c r="L53" s="110">
        <f t="shared" si="17"/>
        <v>1.0301714372063142E-2</v>
      </c>
      <c r="M53" s="111">
        <v>282743</v>
      </c>
      <c r="N53" s="111">
        <v>0</v>
      </c>
      <c r="O53" s="126">
        <v>1058289</v>
      </c>
      <c r="P53" s="111">
        <v>353130</v>
      </c>
      <c r="Q53" s="111">
        <f t="shared" si="20"/>
        <v>1694162</v>
      </c>
      <c r="R53" s="9">
        <f t="shared" si="18"/>
        <v>437.03555107526876</v>
      </c>
      <c r="S53" s="9" t="str">
        <f t="shared" si="18"/>
        <v>0</v>
      </c>
      <c r="T53" s="9">
        <f t="shared" si="18"/>
        <v>1635.7961693548384</v>
      </c>
      <c r="U53" s="9">
        <f t="shared" si="18"/>
        <v>545.83266129032256</v>
      </c>
      <c r="V53" s="9">
        <f t="shared" si="9"/>
        <v>2618.6643817204294</v>
      </c>
      <c r="W53" s="112">
        <f>VLOOKUP(B53,'[1]апрель 2020'!B53:Y109,16,0)</f>
        <v>1697512</v>
      </c>
      <c r="X53" s="113">
        <f t="shared" si="5"/>
        <v>-0.1973476476160404</v>
      </c>
      <c r="Y53" s="114">
        <f>'[2]январь 18'!Q52+[2]февраль_18!Q52+'[2]март 18'!Q52+'[2]апрель 18'!Q52+'[2]май 2018'!Q52+'[2]июнь 2018 '!Q52+'[2]июль 2018  '!Q52+'[2]август 2018'!Q52+'[2]сентябрь 2018 '!Q52+'[2]октябрь 2018'!Q52+'[2]ноябрь 2018'!V52+'[1]май 2020 '!Q53</f>
        <v>19371966.783938173</v>
      </c>
      <c r="Z53" s="115"/>
      <c r="AA53" s="82"/>
      <c r="AB53" s="82" t="s">
        <v>103</v>
      </c>
      <c r="AC53" s="79"/>
      <c r="AD53" s="79"/>
      <c r="AE53" s="79">
        <v>147172</v>
      </c>
      <c r="AF53" s="79">
        <v>110938</v>
      </c>
      <c r="AG53" s="79">
        <f t="shared" si="22"/>
        <v>258110</v>
      </c>
      <c r="AH53" s="79"/>
      <c r="AI53" s="79"/>
      <c r="AJ53" s="79">
        <v>227</v>
      </c>
      <c r="AK53" s="79">
        <v>171</v>
      </c>
      <c r="AL53" s="79">
        <f t="shared" si="15"/>
        <v>398</v>
      </c>
    </row>
    <row r="54" spans="1:38" s="76" customFormat="1">
      <c r="A54" s="108">
        <f t="shared" si="7"/>
        <v>48</v>
      </c>
      <c r="B54" s="109" t="s">
        <v>56</v>
      </c>
      <c r="C54" s="110" t="str">
        <f t="shared" si="16"/>
        <v>-</v>
      </c>
      <c r="D54" s="110">
        <f t="shared" si="16"/>
        <v>4.3106180627092111E-5</v>
      </c>
      <c r="E54" s="110">
        <f t="shared" si="16"/>
        <v>7.7113606668525216E-3</v>
      </c>
      <c r="F54" s="110">
        <f t="shared" si="16"/>
        <v>4.899729783898933E-3</v>
      </c>
      <c r="G54" s="110">
        <f t="shared" si="11"/>
        <v>1.2654196631378546E-2</v>
      </c>
      <c r="H54" s="110" t="str">
        <f t="shared" si="17"/>
        <v>-</v>
      </c>
      <c r="I54" s="110">
        <f t="shared" si="17"/>
        <v>4.3106180627092104E-5</v>
      </c>
      <c r="J54" s="110">
        <f t="shared" si="17"/>
        <v>7.7113606668525216E-3</v>
      </c>
      <c r="K54" s="110">
        <f t="shared" si="17"/>
        <v>4.899729783898933E-3</v>
      </c>
      <c r="L54" s="110">
        <f t="shared" si="17"/>
        <v>1.2654196631378544E-2</v>
      </c>
      <c r="M54" s="111"/>
      <c r="N54" s="111">
        <v>7089</v>
      </c>
      <c r="O54" s="126">
        <v>1268167</v>
      </c>
      <c r="P54" s="111">
        <v>805782</v>
      </c>
      <c r="Q54" s="111">
        <f t="shared" si="20"/>
        <v>2081038</v>
      </c>
      <c r="R54" s="9" t="str">
        <f t="shared" si="18"/>
        <v>0</v>
      </c>
      <c r="S54" s="9">
        <f t="shared" si="18"/>
        <v>10.957459677419353</v>
      </c>
      <c r="T54" s="9">
        <f t="shared" si="18"/>
        <v>1960.2043682795697</v>
      </c>
      <c r="U54" s="9">
        <f t="shared" si="18"/>
        <v>1245.4963709677418</v>
      </c>
      <c r="V54" s="9">
        <f t="shared" si="9"/>
        <v>3216.6581989247306</v>
      </c>
      <c r="W54" s="112">
        <f>VLOOKUP(B54,'[1]апрель 2020'!B54:Y110,16,0)</f>
        <v>2079572</v>
      </c>
      <c r="X54" s="113">
        <f t="shared" si="5"/>
        <v>7.0495274989276643E-2</v>
      </c>
      <c r="Y54" s="114">
        <f>'[2]январь 18'!Q53+[2]февраль_18!Q53+'[2]март 18'!Q53+'[2]апрель 18'!Q53+'[2]май 2018'!Q53+'[2]июнь 2018 '!Q53+'[2]июль 2018  '!Q53+'[2]август 2018'!Q53+'[2]сентябрь 2018 '!Q53+'[2]октябрь 2018'!Q53+'[2]ноябрь 2018'!V53+'[1]май 2020 '!Q54</f>
        <v>19169567.971034948</v>
      </c>
      <c r="Z54" s="115"/>
      <c r="AA54" s="82"/>
      <c r="AB54" s="82" t="s">
        <v>100</v>
      </c>
      <c r="AC54" s="79"/>
      <c r="AD54" s="79"/>
      <c r="AE54" s="79">
        <v>551894</v>
      </c>
      <c r="AF54" s="79">
        <v>0</v>
      </c>
      <c r="AG54" s="79">
        <f t="shared" si="22"/>
        <v>551894</v>
      </c>
      <c r="AH54" s="79"/>
      <c r="AI54" s="79"/>
      <c r="AJ54" s="79">
        <v>853</v>
      </c>
      <c r="AK54" s="79">
        <v>0</v>
      </c>
      <c r="AL54" s="79">
        <f t="shared" si="15"/>
        <v>853</v>
      </c>
    </row>
    <row r="55" spans="1:38" s="76" customFormat="1">
      <c r="A55" s="108">
        <f t="shared" si="7"/>
        <v>49</v>
      </c>
      <c r="B55" s="109" t="s">
        <v>57</v>
      </c>
      <c r="C55" s="110" t="str">
        <f t="shared" si="16"/>
        <v>-</v>
      </c>
      <c r="D55" s="110" t="str">
        <f t="shared" si="16"/>
        <v>-</v>
      </c>
      <c r="E55" s="110">
        <f t="shared" si="16"/>
        <v>6.4858110284199443E-4</v>
      </c>
      <c r="F55" s="110">
        <f t="shared" si="16"/>
        <v>1.109620828493867E-3</v>
      </c>
      <c r="G55" s="110">
        <f t="shared" si="11"/>
        <v>1.7582019313358613E-3</v>
      </c>
      <c r="H55" s="110" t="str">
        <f t="shared" si="17"/>
        <v>-</v>
      </c>
      <c r="I55" s="110" t="str">
        <f t="shared" si="17"/>
        <v>-</v>
      </c>
      <c r="J55" s="110">
        <f t="shared" si="17"/>
        <v>6.4858110284199454E-4</v>
      </c>
      <c r="K55" s="110">
        <f t="shared" si="17"/>
        <v>1.109620828493867E-3</v>
      </c>
      <c r="L55" s="110">
        <f t="shared" si="17"/>
        <v>1.7582019313358615E-3</v>
      </c>
      <c r="M55" s="111"/>
      <c r="N55" s="111"/>
      <c r="O55" s="126">
        <v>106662</v>
      </c>
      <c r="P55" s="111">
        <v>182482</v>
      </c>
      <c r="Q55" s="111">
        <f t="shared" si="20"/>
        <v>289144</v>
      </c>
      <c r="R55" s="9" t="str">
        <f t="shared" si="18"/>
        <v>0</v>
      </c>
      <c r="S55" s="9" t="str">
        <f t="shared" si="18"/>
        <v>0</v>
      </c>
      <c r="T55" s="9">
        <f t="shared" si="18"/>
        <v>164.86733870967743</v>
      </c>
      <c r="U55" s="9">
        <f t="shared" si="18"/>
        <v>282.0622311827957</v>
      </c>
      <c r="V55" s="9">
        <f t="shared" si="9"/>
        <v>446.92956989247313</v>
      </c>
      <c r="W55" s="112">
        <f>VLOOKUP(B55,'[1]апрель 2020'!B55:Y111,16,0)</f>
        <v>279699</v>
      </c>
      <c r="X55" s="113">
        <f t="shared" si="5"/>
        <v>3.376844393437231</v>
      </c>
      <c r="Y55" s="114">
        <f>'[2]январь 18'!Q54+[2]февраль_18!Q54+'[2]март 18'!Q54+'[2]апрель 18'!Q54+'[2]май 2018'!Q54+'[2]июнь 2018 '!Q54+'[2]июль 2018  '!Q54+'[2]август 2018'!Q54+'[2]сентябрь 2018 '!Q54+'[2]октябрь 2018'!Q54+'[2]ноябрь 2018'!V54+'[1]май 2020 '!Q55</f>
        <v>3247959.1401209678</v>
      </c>
      <c r="Z55" s="115"/>
      <c r="AA55" s="82"/>
      <c r="AB55" s="82" t="s">
        <v>104</v>
      </c>
      <c r="AC55" s="79"/>
      <c r="AD55" s="79"/>
      <c r="AE55" s="79">
        <v>91982</v>
      </c>
      <c r="AF55" s="79">
        <v>0</v>
      </c>
      <c r="AG55" s="79">
        <f t="shared" si="22"/>
        <v>91982</v>
      </c>
      <c r="AH55" s="79"/>
      <c r="AI55" s="79"/>
      <c r="AJ55" s="79">
        <v>142</v>
      </c>
      <c r="AK55" s="79">
        <v>0</v>
      </c>
      <c r="AL55" s="79">
        <f t="shared" si="15"/>
        <v>142</v>
      </c>
    </row>
    <row r="56" spans="1:38" s="76" customFormat="1">
      <c r="A56" s="108">
        <f t="shared" si="7"/>
        <v>50</v>
      </c>
      <c r="B56" s="109" t="s">
        <v>58</v>
      </c>
      <c r="C56" s="110">
        <f t="shared" si="16"/>
        <v>6.453461630629547E-5</v>
      </c>
      <c r="D56" s="110" t="str">
        <f t="shared" si="16"/>
        <v>-</v>
      </c>
      <c r="E56" s="110">
        <f t="shared" si="16"/>
        <v>2.0058596781340639E-2</v>
      </c>
      <c r="F56" s="110">
        <f t="shared" si="16"/>
        <v>3.1809211493009125E-3</v>
      </c>
      <c r="G56" s="110">
        <f t="shared" si="11"/>
        <v>2.3304052546947847E-2</v>
      </c>
      <c r="H56" s="110">
        <f t="shared" si="17"/>
        <v>6.453461630629547E-5</v>
      </c>
      <c r="I56" s="110" t="str">
        <f t="shared" si="17"/>
        <v>-</v>
      </c>
      <c r="J56" s="110">
        <f t="shared" si="17"/>
        <v>2.0058596781340639E-2</v>
      </c>
      <c r="K56" s="110">
        <f t="shared" si="17"/>
        <v>3.1809211493009125E-3</v>
      </c>
      <c r="L56" s="110">
        <f t="shared" si="17"/>
        <v>2.3304052546947847E-2</v>
      </c>
      <c r="M56" s="111">
        <v>10613</v>
      </c>
      <c r="N56" s="111"/>
      <c r="O56" s="126">
        <v>3298724</v>
      </c>
      <c r="P56" s="111">
        <v>523116.4</v>
      </c>
      <c r="Q56" s="111">
        <f t="shared" si="20"/>
        <v>3832453.4</v>
      </c>
      <c r="R56" s="9">
        <f t="shared" si="18"/>
        <v>16.404502688172041</v>
      </c>
      <c r="S56" s="9" t="str">
        <f t="shared" si="18"/>
        <v>0</v>
      </c>
      <c r="T56" s="9">
        <f t="shared" si="18"/>
        <v>5098.8341397849454</v>
      </c>
      <c r="U56" s="9">
        <f t="shared" si="18"/>
        <v>808.5804569892473</v>
      </c>
      <c r="V56" s="9">
        <f t="shared" si="9"/>
        <v>5923.8190994623646</v>
      </c>
      <c r="W56" s="112">
        <f>VLOOKUP(B56,'[1]апрель 2020'!B56:Y112,16,0)</f>
        <v>4000002</v>
      </c>
      <c r="X56" s="113">
        <f t="shared" si="5"/>
        <v>-4.1887129056435501</v>
      </c>
      <c r="Y56" s="114">
        <f>'[2]январь 18'!Q55+[2]февраль_18!Q55+'[2]март 18'!Q55+'[2]апрель 18'!Q55+'[2]май 2018'!Q55+'[2]июнь 2018 '!Q55+'[2]июль 2018  '!Q55+'[2]август 2018'!Q55+'[2]сентябрь 2018 '!Q55+'[2]октябрь 2018'!Q55+'[2]ноябрь 2018'!V55+'[1]май 2020 '!Q56</f>
        <v>35094064.426814519</v>
      </c>
      <c r="Z56" s="115"/>
      <c r="AA56" s="82"/>
      <c r="AB56" s="82" t="s">
        <v>101</v>
      </c>
      <c r="AC56" s="79"/>
      <c r="AD56" s="79"/>
      <c r="AE56" s="79">
        <v>128775</v>
      </c>
      <c r="AF56" s="79">
        <v>0</v>
      </c>
      <c r="AG56" s="79">
        <f t="shared" si="22"/>
        <v>128775</v>
      </c>
      <c r="AH56" s="79"/>
      <c r="AI56" s="79"/>
      <c r="AJ56" s="79">
        <v>199</v>
      </c>
      <c r="AK56" s="79">
        <v>0</v>
      </c>
      <c r="AL56" s="79">
        <f t="shared" si="15"/>
        <v>199</v>
      </c>
    </row>
    <row r="57" spans="1:38" s="76" customFormat="1">
      <c r="A57" s="108">
        <f t="shared" si="7"/>
        <v>51</v>
      </c>
      <c r="B57" s="109" t="s">
        <v>59</v>
      </c>
      <c r="C57" s="110">
        <f t="shared" si="16"/>
        <v>5.5830682472239939E-3</v>
      </c>
      <c r="D57" s="110" t="str">
        <f t="shared" si="16"/>
        <v>-</v>
      </c>
      <c r="E57" s="110">
        <f t="shared" si="16"/>
        <v>6.7513253995698918E-3</v>
      </c>
      <c r="F57" s="110">
        <f t="shared" si="16"/>
        <v>1.0746244959556946E-2</v>
      </c>
      <c r="G57" s="110">
        <f t="shared" si="11"/>
        <v>2.3080638606350831E-2</v>
      </c>
      <c r="H57" s="110">
        <f t="shared" si="17"/>
        <v>5.5830682472239939E-3</v>
      </c>
      <c r="I57" s="110" t="str">
        <f t="shared" si="17"/>
        <v>-</v>
      </c>
      <c r="J57" s="110">
        <f t="shared" si="17"/>
        <v>6.7513253995698927E-3</v>
      </c>
      <c r="K57" s="110">
        <f t="shared" si="17"/>
        <v>1.0746244959556948E-2</v>
      </c>
      <c r="L57" s="110">
        <f t="shared" si="17"/>
        <v>2.3080638606350835E-2</v>
      </c>
      <c r="M57" s="111">
        <v>918160</v>
      </c>
      <c r="N57" s="111"/>
      <c r="O57" s="111">
        <v>1110285</v>
      </c>
      <c r="P57" s="111">
        <v>1767267</v>
      </c>
      <c r="Q57" s="111">
        <f t="shared" si="20"/>
        <v>3795712</v>
      </c>
      <c r="R57" s="9">
        <f t="shared" si="18"/>
        <v>1419.1989247311826</v>
      </c>
      <c r="S57" s="9" t="str">
        <f t="shared" si="18"/>
        <v>0</v>
      </c>
      <c r="T57" s="9">
        <f t="shared" si="18"/>
        <v>1716.1663306451612</v>
      </c>
      <c r="U57" s="9">
        <f t="shared" si="18"/>
        <v>2731.6627016129032</v>
      </c>
      <c r="V57" s="9">
        <f t="shared" si="9"/>
        <v>5867.0279569892473</v>
      </c>
      <c r="W57" s="112">
        <f>VLOOKUP(B57,'[1]апрель 2020'!B57:Y113,16,0)</f>
        <v>3691384</v>
      </c>
      <c r="X57" s="113">
        <f t="shared" si="5"/>
        <v>2.8262570353016647</v>
      </c>
      <c r="Y57" s="114">
        <f>'[2]январь 18'!Q56+[2]февраль_18!Q56+'[2]март 18'!Q56+'[2]апрель 18'!Q56+'[2]май 2018'!Q56+'[2]июнь 2018 '!Q56+'[2]июль 2018  '!Q56+'[2]август 2018'!Q56+'[2]сентябрь 2018 '!Q56+'[2]октябрь 2018'!Q56+'[2]ноябрь 2018'!V56+'[1]май 2020 '!Q57</f>
        <v>35874285.034139782</v>
      </c>
      <c r="Z57" s="115"/>
      <c r="AA57" s="80">
        <v>16</v>
      </c>
      <c r="AB57" s="81" t="s">
        <v>23</v>
      </c>
      <c r="AC57" s="55">
        <v>0</v>
      </c>
      <c r="AD57" s="55">
        <v>0</v>
      </c>
      <c r="AE57" s="55">
        <v>122717</v>
      </c>
      <c r="AF57" s="55">
        <v>292899</v>
      </c>
      <c r="AG57" s="55">
        <f t="shared" si="22"/>
        <v>415616</v>
      </c>
      <c r="AH57" s="26" t="s">
        <v>203</v>
      </c>
      <c r="AI57" s="26" t="s">
        <v>203</v>
      </c>
      <c r="AJ57" s="26">
        <v>189.68353494623653</v>
      </c>
      <c r="AK57" s="26">
        <v>452.7336693548387</v>
      </c>
      <c r="AL57" s="44">
        <f>AH57+AI57+AJ57+AK57</f>
        <v>642.41720430107523</v>
      </c>
    </row>
    <row r="58" spans="1:38" s="76" customFormat="1">
      <c r="A58" s="108">
        <f t="shared" si="7"/>
        <v>52</v>
      </c>
      <c r="B58" s="109" t="s">
        <v>60</v>
      </c>
      <c r="C58" s="110">
        <f t="shared" si="16"/>
        <v>3.7426793872161368E-3</v>
      </c>
      <c r="D58" s="110" t="str">
        <f t="shared" si="16"/>
        <v>-</v>
      </c>
      <c r="E58" s="110">
        <f t="shared" si="16"/>
        <v>8.9275703287802002E-3</v>
      </c>
      <c r="F58" s="110">
        <f t="shared" si="16"/>
        <v>6.2172684617625507E-3</v>
      </c>
      <c r="G58" s="110">
        <f t="shared" si="11"/>
        <v>1.8887518177758886E-2</v>
      </c>
      <c r="H58" s="110">
        <f t="shared" si="17"/>
        <v>3.7426793872161368E-3</v>
      </c>
      <c r="I58" s="110" t="str">
        <f t="shared" si="17"/>
        <v>-</v>
      </c>
      <c r="J58" s="110">
        <f t="shared" si="17"/>
        <v>8.9275703287802002E-3</v>
      </c>
      <c r="K58" s="110">
        <f t="shared" si="17"/>
        <v>6.2172684617625507E-3</v>
      </c>
      <c r="L58" s="110">
        <f t="shared" si="17"/>
        <v>1.8887518177758886E-2</v>
      </c>
      <c r="M58" s="111">
        <v>615500</v>
      </c>
      <c r="N58" s="111"/>
      <c r="O58" s="126">
        <v>1468178</v>
      </c>
      <c r="P58" s="111">
        <v>1022457</v>
      </c>
      <c r="Q58" s="111">
        <f>SUM(M58:P58)</f>
        <v>3106135</v>
      </c>
      <c r="R58" s="9">
        <f t="shared" si="18"/>
        <v>951.37768817204289</v>
      </c>
      <c r="S58" s="9" t="str">
        <f t="shared" si="18"/>
        <v>0</v>
      </c>
      <c r="T58" s="9">
        <f t="shared" si="18"/>
        <v>2269.3611559139781</v>
      </c>
      <c r="U58" s="9">
        <f t="shared" si="18"/>
        <v>1580.410685483871</v>
      </c>
      <c r="V58" s="9">
        <f t="shared" si="9"/>
        <v>4801.1495295698915</v>
      </c>
      <c r="W58" s="112">
        <f>VLOOKUP(B58,'[1]апрель 2020'!B58:Y114,16,0)</f>
        <v>3411117</v>
      </c>
      <c r="X58" s="113">
        <f t="shared" si="5"/>
        <v>-8.9408249555790675</v>
      </c>
      <c r="Y58" s="114">
        <f>'[2]январь 18'!Q57+[2]февраль_18!Q57+'[2]март 18'!Q57+'[2]апрель 18'!Q57+'[2]май 2018'!Q57+'[2]июнь 2018 '!Q57+'[2]июль 2018  '!Q57+'[2]август 2018'!Q57+'[2]сентябрь 2018 '!Q57+'[2]октябрь 2018'!Q57+'[2]ноябрь 2018'!V57+'[1]май 2020 '!Q58</f>
        <v>34784964.391666666</v>
      </c>
      <c r="Z58" s="115"/>
      <c r="AA58" s="82"/>
      <c r="AB58" s="82" t="s">
        <v>105</v>
      </c>
      <c r="AC58" s="79"/>
      <c r="AD58" s="79"/>
      <c r="AE58" s="79">
        <v>122717</v>
      </c>
      <c r="AF58" s="79">
        <v>292899</v>
      </c>
      <c r="AG58" s="79">
        <f>AG57</f>
        <v>415616</v>
      </c>
      <c r="AH58" s="79"/>
      <c r="AI58" s="79"/>
      <c r="AJ58" s="79">
        <v>189.68353494623653</v>
      </c>
      <c r="AK58" s="79">
        <v>452.7336693548387</v>
      </c>
      <c r="AL58" s="79">
        <f t="shared" si="15"/>
        <v>642.41720430107523</v>
      </c>
    </row>
    <row r="59" spans="1:38" s="76" customFormat="1">
      <c r="A59" s="108">
        <f t="shared" si="7"/>
        <v>53</v>
      </c>
      <c r="B59" s="109" t="s">
        <v>61</v>
      </c>
      <c r="C59" s="110">
        <f t="shared" si="16"/>
        <v>8.3906554554537824E-4</v>
      </c>
      <c r="D59" s="110" t="str">
        <f t="shared" si="16"/>
        <v>-</v>
      </c>
      <c r="E59" s="110">
        <f t="shared" si="16"/>
        <v>9.0033299428912087E-3</v>
      </c>
      <c r="F59" s="110">
        <f t="shared" si="16"/>
        <v>4.4120686929225569E-3</v>
      </c>
      <c r="G59" s="110">
        <f t="shared" si="11"/>
        <v>1.4254464181359144E-2</v>
      </c>
      <c r="H59" s="110">
        <f t="shared" si="17"/>
        <v>8.3906554554537824E-4</v>
      </c>
      <c r="I59" s="110" t="str">
        <f t="shared" si="17"/>
        <v>-</v>
      </c>
      <c r="J59" s="110">
        <f t="shared" si="17"/>
        <v>9.0033299428912087E-3</v>
      </c>
      <c r="K59" s="110">
        <f t="shared" si="17"/>
        <v>4.4120686929225569E-3</v>
      </c>
      <c r="L59" s="110">
        <f t="shared" si="17"/>
        <v>1.4254464181359144E-2</v>
      </c>
      <c r="M59" s="111">
        <v>137988</v>
      </c>
      <c r="N59" s="111"/>
      <c r="O59" s="111">
        <v>1480637</v>
      </c>
      <c r="P59" s="111">
        <v>725584</v>
      </c>
      <c r="Q59" s="111">
        <f>SUM(M59:P59)</f>
        <v>2344209</v>
      </c>
      <c r="R59" s="9">
        <f t="shared" si="18"/>
        <v>213.28790322580645</v>
      </c>
      <c r="S59" s="9" t="str">
        <f t="shared" si="18"/>
        <v>0</v>
      </c>
      <c r="T59" s="9">
        <f t="shared" si="18"/>
        <v>2288.6190188172041</v>
      </c>
      <c r="U59" s="9">
        <f t="shared" si="18"/>
        <v>1121.5344086021505</v>
      </c>
      <c r="V59" s="9">
        <f t="shared" si="9"/>
        <v>3623.4413306451611</v>
      </c>
      <c r="W59" s="112">
        <f>VLOOKUP(B59,'[1]апрель 2020'!B59:Y115,16,0)</f>
        <v>2259159</v>
      </c>
      <c r="X59" s="113">
        <f t="shared" si="5"/>
        <v>3.7646752619005568</v>
      </c>
      <c r="Y59" s="114">
        <f>'[2]январь 18'!Q58+[2]февраль_18!Q58+'[2]март 18'!Q58+'[2]апрель 18'!Q58+'[2]май 2018'!Q58+'[2]июнь 2018 '!Q58+'[2]июль 2018  '!Q58+'[2]август 2018'!Q58+'[2]сентябрь 2018 '!Q58+'[2]октябрь 2018'!Q58+'[2]ноябрь 2018'!V58+'[1]май 2020 '!Q59</f>
        <v>27193698.747440856</v>
      </c>
      <c r="Z59" s="115"/>
      <c r="AA59" s="83">
        <v>17</v>
      </c>
      <c r="AB59" s="84" t="s">
        <v>24</v>
      </c>
      <c r="AC59" s="41">
        <v>0</v>
      </c>
      <c r="AD59" s="41">
        <v>0</v>
      </c>
      <c r="AE59" s="41">
        <v>653639</v>
      </c>
      <c r="AF59" s="41">
        <v>315623</v>
      </c>
      <c r="AG59" s="41">
        <f>SUM(AC59:AF59)</f>
        <v>969262</v>
      </c>
      <c r="AH59" s="32" t="s">
        <v>203</v>
      </c>
      <c r="AI59" s="32" t="s">
        <v>203</v>
      </c>
      <c r="AJ59" s="32">
        <v>1010.3290994623654</v>
      </c>
      <c r="AK59" s="32">
        <v>487.85813172043009</v>
      </c>
      <c r="AL59" s="32">
        <f>AH59+AI59+AJ59+AK59</f>
        <v>1498.1872311827956</v>
      </c>
    </row>
    <row r="60" spans="1:38" s="76" customFormat="1">
      <c r="A60" s="108">
        <f t="shared" si="7"/>
        <v>54</v>
      </c>
      <c r="B60" s="128" t="s">
        <v>62</v>
      </c>
      <c r="C60" s="129" t="str">
        <f t="shared" si="16"/>
        <v>-</v>
      </c>
      <c r="D60" s="110">
        <f t="shared" si="16"/>
        <v>3.322502058773188E-4</v>
      </c>
      <c r="E60" s="110">
        <f t="shared" si="16"/>
        <v>1.4663325301289325E-2</v>
      </c>
      <c r="F60" s="110">
        <f t="shared" si="16"/>
        <v>3.8404451048240345E-3</v>
      </c>
      <c r="G60" s="110">
        <f t="shared" si="11"/>
        <v>1.8836020611990679E-2</v>
      </c>
      <c r="H60" s="129" t="str">
        <f t="shared" si="17"/>
        <v>-</v>
      </c>
      <c r="I60" s="110">
        <f t="shared" si="17"/>
        <v>3.322502058773188E-4</v>
      </c>
      <c r="J60" s="110">
        <f t="shared" si="17"/>
        <v>1.4663325301289323E-2</v>
      </c>
      <c r="K60" s="110">
        <f t="shared" si="17"/>
        <v>3.8404451048240345E-3</v>
      </c>
      <c r="L60" s="110">
        <f t="shared" si="17"/>
        <v>1.8836020611990679E-2</v>
      </c>
      <c r="M60" s="111"/>
      <c r="N60" s="111">
        <v>54640</v>
      </c>
      <c r="O60" s="111">
        <v>2411448</v>
      </c>
      <c r="P60" s="111">
        <v>631578</v>
      </c>
      <c r="Q60" s="111">
        <f t="shared" si="20"/>
        <v>3097666</v>
      </c>
      <c r="R60" s="9" t="str">
        <f t="shared" si="18"/>
        <v>0</v>
      </c>
      <c r="S60" s="9">
        <f t="shared" si="18"/>
        <v>84.456989247311824</v>
      </c>
      <c r="T60" s="9">
        <f t="shared" si="18"/>
        <v>3727.3725806451607</v>
      </c>
      <c r="U60" s="9">
        <f t="shared" si="18"/>
        <v>976.22943548387082</v>
      </c>
      <c r="V60" s="9">
        <f t="shared" si="9"/>
        <v>4788.0590053763435</v>
      </c>
      <c r="W60" s="112">
        <f>VLOOKUP(B60,'[1]апрель 2020'!B60:Y116,16,0)</f>
        <v>3028003</v>
      </c>
      <c r="X60" s="113">
        <f t="shared" si="5"/>
        <v>2.3006251975311782</v>
      </c>
      <c r="Y60" s="114">
        <f>'[2]январь 18'!Q59+[2]февраль_18!Q59+'[2]март 18'!Q59+'[2]апрель 18'!Q59+'[2]май 2018'!Q59+'[2]июнь 2018 '!Q59+'[2]июль 2018  '!Q59+'[2]август 2018'!Q59+'[2]сентябрь 2018 '!Q59+'[2]октябрь 2018'!Q59+'[2]ноябрь 2018'!V59+'[1]май 2020 '!Q60</f>
        <v>31713798.269817207</v>
      </c>
      <c r="Z60" s="115"/>
      <c r="AA60" s="82"/>
      <c r="AB60" s="78" t="s">
        <v>106</v>
      </c>
      <c r="AC60" s="79"/>
      <c r="AD60" s="79"/>
      <c r="AE60" s="79">
        <v>653639</v>
      </c>
      <c r="AF60" s="79">
        <v>315623</v>
      </c>
      <c r="AG60" s="79">
        <f>AG59</f>
        <v>969262</v>
      </c>
      <c r="AH60" s="79"/>
      <c r="AI60" s="79"/>
      <c r="AJ60" s="79">
        <v>1010.3290994623654</v>
      </c>
      <c r="AK60" s="79">
        <v>487.85813172043009</v>
      </c>
      <c r="AL60" s="79">
        <f t="shared" si="15"/>
        <v>1498.1872311827956</v>
      </c>
    </row>
    <row r="61" spans="1:38" s="76" customFormat="1">
      <c r="A61" s="108">
        <f t="shared" si="7"/>
        <v>55</v>
      </c>
      <c r="B61" s="109" t="s">
        <v>63</v>
      </c>
      <c r="C61" s="110">
        <f t="shared" si="16"/>
        <v>5.7012773248640944E-4</v>
      </c>
      <c r="D61" s="110">
        <f t="shared" si="16"/>
        <v>5.9226153097457636E-6</v>
      </c>
      <c r="E61" s="110">
        <f t="shared" si="16"/>
        <v>1.4249727305254121E-2</v>
      </c>
      <c r="F61" s="110">
        <f t="shared" si="16"/>
        <v>1.2838521310931239E-2</v>
      </c>
      <c r="G61" s="110">
        <f t="shared" si="11"/>
        <v>2.7664298963981516E-2</v>
      </c>
      <c r="H61" s="110">
        <f t="shared" si="17"/>
        <v>5.7012773248640944E-4</v>
      </c>
      <c r="I61" s="110">
        <f t="shared" si="17"/>
        <v>5.9226153097457636E-6</v>
      </c>
      <c r="J61" s="110">
        <f t="shared" si="17"/>
        <v>1.4249727305254121E-2</v>
      </c>
      <c r="K61" s="110">
        <f t="shared" si="17"/>
        <v>1.2838521310931239E-2</v>
      </c>
      <c r="L61" s="110">
        <f t="shared" si="17"/>
        <v>2.7664298963981516E-2</v>
      </c>
      <c r="M61" s="111">
        <v>93760</v>
      </c>
      <c r="N61" s="111">
        <v>974</v>
      </c>
      <c r="O61" s="111">
        <v>2343430</v>
      </c>
      <c r="P61" s="111">
        <v>2111351</v>
      </c>
      <c r="Q61" s="111">
        <f t="shared" si="20"/>
        <v>4549515</v>
      </c>
      <c r="R61" s="9">
        <f t="shared" ref="R61:U63" si="23">IF(M61/744*1.15=0,"0",M61/744*1.15)</f>
        <v>144.92473118279568</v>
      </c>
      <c r="S61" s="9">
        <f t="shared" si="23"/>
        <v>1.5055107526881719</v>
      </c>
      <c r="T61" s="9">
        <f t="shared" si="23"/>
        <v>3622.2372311827953</v>
      </c>
      <c r="U61" s="9">
        <f t="shared" si="23"/>
        <v>3263.5129704301071</v>
      </c>
      <c r="V61" s="9">
        <f t="shared" si="9"/>
        <v>7032.1804435483864</v>
      </c>
      <c r="W61" s="112">
        <f>VLOOKUP(B61,'[1]апрель 2020'!B61:Y117,16,0)</f>
        <v>4466078</v>
      </c>
      <c r="X61" s="113">
        <f t="shared" si="5"/>
        <v>1.8682387544507733</v>
      </c>
      <c r="Y61" s="114">
        <f>'[2]январь 18'!Q60+[2]февраль_18!Q60+'[2]март 18'!Q60+'[2]апрель 18'!Q60+'[2]май 2018'!Q60+'[2]июнь 2018 '!Q60+'[2]июль 2018  '!Q60+'[2]август 2018'!Q60+'[2]сентябрь 2018 '!Q60+'[2]октябрь 2018'!Q60+'[2]ноябрь 2018'!V60+'[1]май 2020 '!Q61</f>
        <v>46875329.337634407</v>
      </c>
      <c r="Z61" s="115"/>
      <c r="AA61" s="83">
        <v>18</v>
      </c>
      <c r="AB61" s="84" t="s">
        <v>25</v>
      </c>
      <c r="AC61" s="41">
        <v>0</v>
      </c>
      <c r="AD61" s="41">
        <v>0</v>
      </c>
      <c r="AE61" s="41">
        <v>541131</v>
      </c>
      <c r="AF61" s="41">
        <v>510288</v>
      </c>
      <c r="AG61" s="41">
        <f>SUM(AC61:AF61)</f>
        <v>1051419</v>
      </c>
      <c r="AH61" s="32" t="s">
        <v>203</v>
      </c>
      <c r="AI61" s="32" t="s">
        <v>203</v>
      </c>
      <c r="AJ61" s="32">
        <v>836.42560483870966</v>
      </c>
      <c r="AK61" s="32">
        <v>788.7516129032258</v>
      </c>
      <c r="AL61" s="32">
        <f>AH61+AI61+AJ61+AK61</f>
        <v>1625.1772177419355</v>
      </c>
    </row>
    <row r="62" spans="1:38" s="76" customFormat="1" ht="15" customHeight="1">
      <c r="A62" s="108">
        <f t="shared" si="7"/>
        <v>56</v>
      </c>
      <c r="B62" s="109" t="s">
        <v>64</v>
      </c>
      <c r="C62" s="110">
        <f t="shared" si="16"/>
        <v>1.7974651007968761E-3</v>
      </c>
      <c r="D62" s="110" t="str">
        <f t="shared" si="16"/>
        <v>-</v>
      </c>
      <c r="E62" s="110">
        <f t="shared" si="16"/>
        <v>3.2304339700618321E-3</v>
      </c>
      <c r="F62" s="110">
        <f t="shared" si="16"/>
        <v>3.1999331092880286E-3</v>
      </c>
      <c r="G62" s="110">
        <f t="shared" si="11"/>
        <v>8.227832180146737E-3</v>
      </c>
      <c r="H62" s="110">
        <f t="shared" si="17"/>
        <v>1.7974651007968761E-3</v>
      </c>
      <c r="I62" s="110" t="str">
        <f t="shared" si="17"/>
        <v>-</v>
      </c>
      <c r="J62" s="110">
        <f t="shared" si="17"/>
        <v>3.2304339700618321E-3</v>
      </c>
      <c r="K62" s="110">
        <f t="shared" si="17"/>
        <v>3.199933109288029E-3</v>
      </c>
      <c r="L62" s="110">
        <f t="shared" si="17"/>
        <v>8.227832180146737E-3</v>
      </c>
      <c r="M62" s="111">
        <v>295601</v>
      </c>
      <c r="N62" s="111"/>
      <c r="O62" s="111">
        <v>531259</v>
      </c>
      <c r="P62" s="111">
        <v>526243</v>
      </c>
      <c r="Q62" s="111">
        <f t="shared" si="20"/>
        <v>1353103</v>
      </c>
      <c r="R62" s="9">
        <f t="shared" si="23"/>
        <v>456.91014784946231</v>
      </c>
      <c r="S62" s="9" t="str">
        <f t="shared" si="23"/>
        <v>0</v>
      </c>
      <c r="T62" s="9">
        <f t="shared" si="23"/>
        <v>821.16646505376332</v>
      </c>
      <c r="U62" s="9">
        <f t="shared" si="23"/>
        <v>813.41323924731182</v>
      </c>
      <c r="V62" s="9">
        <f t="shared" si="9"/>
        <v>2091.4898521505374</v>
      </c>
      <c r="W62" s="112">
        <f>VLOOKUP(B62,'[1]апрель 2020'!B62:Y118,16,0)</f>
        <v>1338638</v>
      </c>
      <c r="X62" s="113">
        <f t="shared" si="5"/>
        <v>1.0805759286677952</v>
      </c>
      <c r="Y62" s="114">
        <f>'[2]январь 18'!Q61+[2]февраль_18!Q61+'[2]март 18'!Q61+'[2]апрель 18'!Q61+'[2]май 2018'!Q61+'[2]июнь 2018 '!Q61+'[2]июль 2018  '!Q61+'[2]август 2018'!Q61+'[2]сентябрь 2018 '!Q61+'[2]октябрь 2018'!Q61+'[2]ноябрь 2018'!V61+'[1]май 2020 '!Q62</f>
        <v>13051636.193951612</v>
      </c>
      <c r="Z62" s="115"/>
      <c r="AA62" s="82"/>
      <c r="AB62" s="82" t="s">
        <v>107</v>
      </c>
      <c r="AC62" s="79"/>
      <c r="AD62" s="79"/>
      <c r="AE62" s="79">
        <v>541131</v>
      </c>
      <c r="AF62" s="79">
        <v>510288</v>
      </c>
      <c r="AG62" s="79">
        <f>AG61</f>
        <v>1051419</v>
      </c>
      <c r="AH62" s="79"/>
      <c r="AI62" s="79"/>
      <c r="AJ62" s="79">
        <v>836.42560483870966</v>
      </c>
      <c r="AK62" s="79">
        <v>788.7516129032258</v>
      </c>
      <c r="AL62" s="79">
        <f t="shared" si="15"/>
        <v>1625.1772177419355</v>
      </c>
    </row>
    <row r="63" spans="1:38" s="76" customFormat="1">
      <c r="A63" s="108">
        <f t="shared" si="7"/>
        <v>57</v>
      </c>
      <c r="B63" s="109" t="s">
        <v>65</v>
      </c>
      <c r="C63" s="110" t="str">
        <f t="shared" si="16"/>
        <v>-</v>
      </c>
      <c r="D63" s="110" t="str">
        <f t="shared" si="16"/>
        <v>-</v>
      </c>
      <c r="E63" s="110">
        <f t="shared" si="16"/>
        <v>1.0115498590496763E-2</v>
      </c>
      <c r="F63" s="110">
        <f t="shared" si="16"/>
        <v>6.5826889618027674E-3</v>
      </c>
      <c r="G63" s="110">
        <f t="shared" si="11"/>
        <v>1.6698187552299532E-2</v>
      </c>
      <c r="H63" s="110" t="str">
        <f t="shared" si="17"/>
        <v>-</v>
      </c>
      <c r="I63" s="110" t="str">
        <f t="shared" si="17"/>
        <v>-</v>
      </c>
      <c r="J63" s="110">
        <f t="shared" si="17"/>
        <v>1.0115498590496763E-2</v>
      </c>
      <c r="K63" s="110">
        <f t="shared" si="17"/>
        <v>6.5826889618027674E-3</v>
      </c>
      <c r="L63" s="110">
        <f t="shared" si="17"/>
        <v>1.6698187552299532E-2</v>
      </c>
      <c r="M63" s="111"/>
      <c r="N63" s="111"/>
      <c r="O63" s="111">
        <v>1663538</v>
      </c>
      <c r="P63" s="111">
        <v>1082552</v>
      </c>
      <c r="Q63" s="111">
        <f t="shared" si="20"/>
        <v>2746090</v>
      </c>
      <c r="R63" s="9" t="str">
        <f t="shared" si="23"/>
        <v>0</v>
      </c>
      <c r="S63" s="9" t="str">
        <f t="shared" si="23"/>
        <v>0</v>
      </c>
      <c r="T63" s="9">
        <f t="shared" si="23"/>
        <v>2571.328897849462</v>
      </c>
      <c r="U63" s="9">
        <f t="shared" si="23"/>
        <v>1673.2994623655911</v>
      </c>
      <c r="V63" s="9">
        <f t="shared" si="9"/>
        <v>4244.6283602150534</v>
      </c>
      <c r="W63" s="112">
        <f>VLOOKUP(B63,'[1]апрель 2020'!B63:Y119,16,0)</f>
        <v>2685291</v>
      </c>
      <c r="X63" s="113">
        <f t="shared" si="5"/>
        <v>2.2641493975885667</v>
      </c>
      <c r="Y63" s="114">
        <f>'[2]январь 18'!Q62+[2]февраль_18!Q62+'[2]март 18'!Q62+'[2]апрель 18'!Q62+'[2]май 2018'!Q62+'[2]июнь 2018 '!Q62+'[2]июль 2018  '!Q62+'[2]август 2018'!Q62+'[2]сентябрь 2018 '!Q62+'[2]октябрь 2018'!Q62+'[2]ноябрь 2018'!V62+'[1]май 2020 '!Q63</f>
        <v>30960921.903225806</v>
      </c>
      <c r="Z63" s="115"/>
      <c r="AA63" s="83">
        <v>19</v>
      </c>
      <c r="AB63" s="84" t="s">
        <v>26</v>
      </c>
      <c r="AC63" s="41">
        <v>0</v>
      </c>
      <c r="AD63" s="41">
        <v>0</v>
      </c>
      <c r="AE63" s="41">
        <v>2553526</v>
      </c>
      <c r="AF63" s="41">
        <v>2179661</v>
      </c>
      <c r="AG63" s="41">
        <f>SUM(AC63:AF63)</f>
        <v>4733187</v>
      </c>
      <c r="AH63" s="32" t="s">
        <v>203</v>
      </c>
      <c r="AI63" s="32" t="s">
        <v>203</v>
      </c>
      <c r="AJ63" s="32">
        <v>3946.9823924731181</v>
      </c>
      <c r="AK63" s="32">
        <v>3369.0996639784944</v>
      </c>
      <c r="AL63" s="32">
        <f>AH63+AI63+AJ63+AK63</f>
        <v>7316.0820564516125</v>
      </c>
    </row>
    <row r="64" spans="1:38" s="76" customFormat="1">
      <c r="A64" s="130"/>
      <c r="B64" s="131" t="s">
        <v>66</v>
      </c>
      <c r="C64" s="132">
        <f t="shared" ref="C64:O64" si="24">SUM(C7:C63)</f>
        <v>8.751340295531751E-2</v>
      </c>
      <c r="D64" s="132">
        <f t="shared" si="24"/>
        <v>1.380355492501532E-2</v>
      </c>
      <c r="E64" s="132">
        <f t="shared" si="24"/>
        <v>0.60281871316233293</v>
      </c>
      <c r="F64" s="132">
        <f t="shared" si="24"/>
        <v>0.29586432895733422</v>
      </c>
      <c r="G64" s="132">
        <f t="shared" si="24"/>
        <v>1.0000000000000002</v>
      </c>
      <c r="H64" s="132">
        <f t="shared" si="24"/>
        <v>8.751340295531751E-2</v>
      </c>
      <c r="I64" s="132">
        <f t="shared" si="24"/>
        <v>1.380355492501532E-2</v>
      </c>
      <c r="J64" s="132">
        <f t="shared" si="24"/>
        <v>0.60281871316233293</v>
      </c>
      <c r="K64" s="132">
        <f t="shared" si="24"/>
        <v>0.29586432895733422</v>
      </c>
      <c r="L64" s="132">
        <f t="shared" si="24"/>
        <v>1.0000000000000002</v>
      </c>
      <c r="M64" s="133">
        <f t="shared" si="24"/>
        <v>14391962</v>
      </c>
      <c r="N64" s="133">
        <f>SUM(N7:N63)</f>
        <v>2270055</v>
      </c>
      <c r="O64" s="133">
        <f t="shared" si="24"/>
        <v>99136174.799999997</v>
      </c>
      <c r="P64" s="133">
        <f>SUM(P7:P63)</f>
        <v>48656183.346950121</v>
      </c>
      <c r="Q64" s="133">
        <f>M64+N64+O64+P64</f>
        <v>164454375.14695013</v>
      </c>
      <c r="R64" s="134">
        <f>IF(M64/744*1.15=0,"0",M64/744*1.15)</f>
        <v>22245.640188172041</v>
      </c>
      <c r="S64" s="134">
        <f>IF(N64/744*1.15=0,"0",N64/744*1.15)</f>
        <v>3508.8215725806454</v>
      </c>
      <c r="T64" s="134">
        <f>IF(O64/744*1.15=0,"0",O64/744*1.15)</f>
        <v>153234.67879032259</v>
      </c>
      <c r="U64" s="134">
        <f>IF(P64/744*1.15=0,"0",P64/744*1.15)</f>
        <v>75207.810280904072</v>
      </c>
      <c r="V64" s="134">
        <f t="shared" si="9"/>
        <v>254196.95083197934</v>
      </c>
      <c r="W64" s="135">
        <f>SUM(W7:W63)</f>
        <v>160911112.68189552</v>
      </c>
      <c r="X64" s="136">
        <f t="shared" si="5"/>
        <v>2.2019998532104252</v>
      </c>
      <c r="Y64" s="137"/>
      <c r="Z64" s="115"/>
      <c r="AA64" s="89"/>
      <c r="AB64" s="89" t="s">
        <v>108</v>
      </c>
      <c r="AC64" s="79"/>
      <c r="AD64" s="79"/>
      <c r="AE64" s="79">
        <v>492320</v>
      </c>
      <c r="AF64" s="79">
        <v>420239</v>
      </c>
      <c r="AG64" s="85">
        <f>SUM(AC64:AF64)</f>
        <v>912559</v>
      </c>
      <c r="AH64" s="85"/>
      <c r="AI64" s="85"/>
      <c r="AJ64" s="85">
        <v>760.97849462365593</v>
      </c>
      <c r="AK64" s="85">
        <v>649.5629704301075</v>
      </c>
      <c r="AL64" s="85">
        <f t="shared" si="15"/>
        <v>1410.5414650537634</v>
      </c>
    </row>
    <row r="65" spans="2:39" s="76" customFormat="1">
      <c r="Z65" s="115"/>
      <c r="AA65" s="89"/>
      <c r="AB65" s="89" t="s">
        <v>109</v>
      </c>
      <c r="AC65" s="79"/>
      <c r="AD65" s="79"/>
      <c r="AE65" s="79">
        <v>1075034</v>
      </c>
      <c r="AF65" s="79">
        <v>917637</v>
      </c>
      <c r="AG65" s="85">
        <f>SUM(AC65:AF65)</f>
        <v>1992671</v>
      </c>
      <c r="AH65" s="85"/>
      <c r="AI65" s="85"/>
      <c r="AJ65" s="85">
        <v>1661.6788978494624</v>
      </c>
      <c r="AK65" s="85">
        <v>1418.3905241935483</v>
      </c>
      <c r="AL65" s="85">
        <f t="shared" si="15"/>
        <v>3080.0694220430105</v>
      </c>
    </row>
    <row r="66" spans="2:39" s="90" customFormat="1">
      <c r="P66" s="138"/>
      <c r="Z66" s="115"/>
      <c r="AA66" s="89"/>
      <c r="AB66" s="89" t="s">
        <v>110</v>
      </c>
      <c r="AC66" s="79"/>
      <c r="AD66" s="79"/>
      <c r="AE66" s="79">
        <v>986172</v>
      </c>
      <c r="AF66" s="79">
        <v>841785</v>
      </c>
      <c r="AG66" s="85">
        <f>SUM(AC66:AF66)</f>
        <v>1827957</v>
      </c>
      <c r="AH66" s="85"/>
      <c r="AI66" s="85"/>
      <c r="AJ66" s="85">
        <v>1524.3249999999998</v>
      </c>
      <c r="AK66" s="85">
        <v>1301.1461693548385</v>
      </c>
      <c r="AL66" s="85">
        <f t="shared" si="15"/>
        <v>2825.4711693548384</v>
      </c>
      <c r="AM66" s="76"/>
    </row>
    <row r="67" spans="2:39" s="90" customFormat="1">
      <c r="M67" s="76"/>
      <c r="N67" s="76"/>
      <c r="O67" s="76"/>
      <c r="P67" s="76"/>
      <c r="Z67" s="139"/>
      <c r="AA67" s="83">
        <v>20</v>
      </c>
      <c r="AB67" s="84" t="s">
        <v>27</v>
      </c>
      <c r="AC67" s="41">
        <v>182960</v>
      </c>
      <c r="AD67" s="41">
        <v>6998</v>
      </c>
      <c r="AE67" s="41">
        <v>490601</v>
      </c>
      <c r="AF67" s="41">
        <v>555442</v>
      </c>
      <c r="AG67" s="41">
        <f>SUM(AC67:AF67)</f>
        <v>1236001</v>
      </c>
      <c r="AH67" s="32">
        <v>282.80107526881716</v>
      </c>
      <c r="AI67" s="32">
        <v>10.816801075268817</v>
      </c>
      <c r="AJ67" s="32">
        <v>758.32143817204292</v>
      </c>
      <c r="AK67" s="32">
        <v>858.54610215053754</v>
      </c>
      <c r="AL67" s="32">
        <f>AH67+AI67+AJ67+AK67</f>
        <v>1910.4854166666664</v>
      </c>
      <c r="AM67" s="76"/>
    </row>
    <row r="68" spans="2:39" s="90" customFormat="1" ht="31.5" customHeight="1">
      <c r="B68" s="140" t="s">
        <v>220</v>
      </c>
      <c r="C68" s="155" t="s">
        <v>221</v>
      </c>
      <c r="D68" s="155"/>
      <c r="E68" s="155"/>
      <c r="F68" s="155"/>
      <c r="G68" s="155"/>
      <c r="H68" s="155"/>
      <c r="I68" s="155"/>
      <c r="J68" s="155"/>
      <c r="K68" s="155"/>
      <c r="L68" s="155"/>
      <c r="M68" s="76"/>
      <c r="N68" s="76"/>
      <c r="O68" s="76"/>
      <c r="P68" s="76"/>
      <c r="Z68" s="139"/>
      <c r="AA68" s="89"/>
      <c r="AB68" s="89" t="s">
        <v>111</v>
      </c>
      <c r="AC68" s="79">
        <v>182960</v>
      </c>
      <c r="AD68" s="79">
        <v>6998</v>
      </c>
      <c r="AE68" s="79">
        <v>490601</v>
      </c>
      <c r="AF68" s="79">
        <v>555442</v>
      </c>
      <c r="AG68" s="79">
        <f t="shared" ref="AG68" si="25">AG67</f>
        <v>1236001</v>
      </c>
      <c r="AH68" s="79">
        <v>282.80107526881716</v>
      </c>
      <c r="AI68" s="79">
        <v>10.816801075268817</v>
      </c>
      <c r="AJ68" s="79">
        <v>758.32143817204292</v>
      </c>
      <c r="AK68" s="79">
        <v>858.54610215053754</v>
      </c>
      <c r="AL68" s="79">
        <f t="shared" si="15"/>
        <v>1910.4854166666664</v>
      </c>
      <c r="AM68" s="76"/>
    </row>
    <row r="69" spans="2:39" s="90" customFormat="1">
      <c r="B69" s="141"/>
      <c r="C69" s="141" t="s">
        <v>222</v>
      </c>
      <c r="D69" s="141"/>
      <c r="E69" s="141"/>
      <c r="F69" s="141"/>
      <c r="G69" s="141"/>
      <c r="H69" s="142">
        <f>Q64/1000</f>
        <v>164454.37514695013</v>
      </c>
      <c r="I69" s="141" t="s">
        <v>223</v>
      </c>
      <c r="J69" s="141"/>
      <c r="K69" s="141"/>
      <c r="L69" s="143"/>
      <c r="M69" s="142"/>
      <c r="N69" s="141"/>
      <c r="O69" s="76"/>
      <c r="P69" s="76"/>
      <c r="Q69" s="138"/>
      <c r="Z69" s="139"/>
      <c r="AA69" s="83">
        <v>21</v>
      </c>
      <c r="AB69" s="84" t="s">
        <v>28</v>
      </c>
      <c r="AC69" s="41">
        <v>9204</v>
      </c>
      <c r="AD69" s="41">
        <v>0</v>
      </c>
      <c r="AE69" s="41">
        <v>4889681</v>
      </c>
      <c r="AF69" s="41">
        <v>2723728</v>
      </c>
      <c r="AG69" s="41">
        <f>SUM(AC69:AF69)</f>
        <v>7622613</v>
      </c>
      <c r="AH69" s="32">
        <v>14.226612903225805</v>
      </c>
      <c r="AI69" s="32" t="s">
        <v>203</v>
      </c>
      <c r="AJ69" s="32">
        <v>7557.9746639784944</v>
      </c>
      <c r="AK69" s="32">
        <v>4210.0634408602145</v>
      </c>
      <c r="AL69" s="32">
        <f>AH69+AI69+AJ69+AK69</f>
        <v>11782.264717741935</v>
      </c>
    </row>
    <row r="70" spans="2:39" s="90" customFormat="1">
      <c r="B70" s="76"/>
      <c r="C70" s="76" t="s">
        <v>224</v>
      </c>
      <c r="D70" s="76"/>
      <c r="E70" s="76"/>
      <c r="F70" s="76"/>
      <c r="G70" s="76"/>
      <c r="H70" s="144">
        <f>V64/1000</f>
        <v>254.19695083197934</v>
      </c>
      <c r="I70" s="76" t="s">
        <v>225</v>
      </c>
      <c r="J70" s="76"/>
      <c r="K70" s="76"/>
      <c r="L70" s="76"/>
      <c r="M70" s="144"/>
      <c r="N70" s="76"/>
      <c r="O70" s="76"/>
      <c r="P70" s="76"/>
      <c r="Z70" s="139"/>
      <c r="AA70" s="89"/>
      <c r="AB70" s="89" t="s">
        <v>112</v>
      </c>
      <c r="AC70" s="79"/>
      <c r="AD70" s="79"/>
      <c r="AE70" s="79">
        <v>4889681</v>
      </c>
      <c r="AF70" s="79">
        <v>2712833.088</v>
      </c>
      <c r="AG70" s="85">
        <f>AF70+AE70</f>
        <v>7602514.0879999995</v>
      </c>
      <c r="AH70" s="85"/>
      <c r="AI70" s="85"/>
      <c r="AJ70" s="85">
        <v>7557.9746639784944</v>
      </c>
      <c r="AK70" s="85">
        <v>4210.0634408602145</v>
      </c>
      <c r="AL70" s="85">
        <f t="shared" si="15"/>
        <v>11768.03810483871</v>
      </c>
    </row>
    <row r="71" spans="2:39" s="90" customFormat="1">
      <c r="M71" s="76"/>
      <c r="N71" s="76"/>
      <c r="O71" s="76"/>
      <c r="P71" s="76"/>
      <c r="Z71" s="139"/>
      <c r="AA71" s="89"/>
      <c r="AB71" s="89" t="s">
        <v>207</v>
      </c>
      <c r="AC71" s="79"/>
      <c r="AD71" s="79"/>
      <c r="AE71" s="79"/>
      <c r="AF71" s="79">
        <v>10894.912</v>
      </c>
      <c r="AG71" s="85">
        <f>AF71+AE71</f>
        <v>10894.912</v>
      </c>
      <c r="AH71" s="85"/>
      <c r="AI71" s="85"/>
      <c r="AJ71" s="85"/>
      <c r="AK71" s="85"/>
      <c r="AL71" s="85"/>
    </row>
    <row r="72" spans="2:39" s="90" customFormat="1">
      <c r="M72" s="76"/>
      <c r="N72" s="76"/>
      <c r="O72" s="76"/>
      <c r="P72" s="76"/>
      <c r="Z72" s="139"/>
      <c r="AA72" s="83">
        <v>22</v>
      </c>
      <c r="AB72" s="84" t="s">
        <v>29</v>
      </c>
      <c r="AC72" s="41">
        <v>0</v>
      </c>
      <c r="AD72" s="41">
        <v>444139</v>
      </c>
      <c r="AE72" s="41">
        <v>610875</v>
      </c>
      <c r="AF72" s="41">
        <v>430914</v>
      </c>
      <c r="AG72" s="41">
        <f>SUM(AC72:AF72)</f>
        <v>1485928</v>
      </c>
      <c r="AH72" s="32" t="s">
        <v>203</v>
      </c>
      <c r="AI72" s="32">
        <v>686.50517473118282</v>
      </c>
      <c r="AJ72" s="32">
        <v>944.22883064516122</v>
      </c>
      <c r="AK72" s="32">
        <v>666.06330645161279</v>
      </c>
      <c r="AL72" s="32">
        <f>AH72+AI72+AJ72+AK72</f>
        <v>2296.7973118279569</v>
      </c>
    </row>
    <row r="73" spans="2:39" s="90" customFormat="1">
      <c r="M73" s="76"/>
      <c r="N73" s="76"/>
      <c r="O73" s="76"/>
      <c r="P73" s="76"/>
      <c r="Z73" s="139"/>
      <c r="AA73" s="89"/>
      <c r="AB73" s="89" t="s">
        <v>114</v>
      </c>
      <c r="AC73" s="79"/>
      <c r="AD73" s="79"/>
      <c r="AE73" s="79">
        <v>610875</v>
      </c>
      <c r="AF73" s="79">
        <v>189602.16</v>
      </c>
      <c r="AG73" s="85">
        <f>AE73+AF73</f>
        <v>800477.16</v>
      </c>
      <c r="AH73" s="85"/>
      <c r="AI73" s="85"/>
      <c r="AJ73" s="85">
        <v>944.22883064516122</v>
      </c>
      <c r="AK73" s="85">
        <v>293.06785483870965</v>
      </c>
      <c r="AL73" s="85">
        <f t="shared" si="15"/>
        <v>1237.296685483871</v>
      </c>
    </row>
    <row r="74" spans="2:39" s="90" customFormat="1">
      <c r="M74" s="76"/>
      <c r="N74" s="76"/>
      <c r="O74" s="76"/>
      <c r="P74" s="76"/>
      <c r="Z74" s="139"/>
      <c r="AA74" s="89"/>
      <c r="AB74" s="89" t="s">
        <v>112</v>
      </c>
      <c r="AC74" s="79"/>
      <c r="AD74" s="79"/>
      <c r="AE74" s="79">
        <v>0</v>
      </c>
      <c r="AF74" s="79">
        <v>241311.84000000003</v>
      </c>
      <c r="AG74" s="85">
        <f>AE74+AF74</f>
        <v>241311.84000000003</v>
      </c>
      <c r="AH74" s="85"/>
      <c r="AI74" s="85"/>
      <c r="AJ74" s="85"/>
      <c r="AK74" s="85">
        <v>372.99545161290325</v>
      </c>
      <c r="AL74" s="85">
        <f t="shared" si="15"/>
        <v>372.99545161290325</v>
      </c>
    </row>
    <row r="75" spans="2:39" s="90" customFormat="1">
      <c r="M75" s="76"/>
      <c r="N75" s="76"/>
      <c r="O75" s="76"/>
      <c r="P75" s="76"/>
      <c r="Z75" s="139"/>
      <c r="AA75" s="80">
        <v>23</v>
      </c>
      <c r="AB75" s="81" t="s">
        <v>30</v>
      </c>
      <c r="AC75" s="55">
        <v>48030</v>
      </c>
      <c r="AD75" s="55">
        <v>0</v>
      </c>
      <c r="AE75" s="55">
        <v>2123988</v>
      </c>
      <c r="AF75" s="55">
        <v>628035</v>
      </c>
      <c r="AG75" s="55">
        <f>SUM(AC75:AF75)</f>
        <v>2800053</v>
      </c>
      <c r="AH75" s="26">
        <v>74.239919354838705</v>
      </c>
      <c r="AI75" s="26" t="s">
        <v>203</v>
      </c>
      <c r="AJ75" s="26">
        <v>3283.0459677419353</v>
      </c>
      <c r="AK75" s="26">
        <v>970.7530241935483</v>
      </c>
      <c r="AL75" s="26">
        <f>AH75+AI75+AJ75+AK75</f>
        <v>4328.0389112903222</v>
      </c>
    </row>
    <row r="76" spans="2:39" s="90" customFormat="1">
      <c r="M76" s="76"/>
      <c r="N76" s="76"/>
      <c r="O76" s="76"/>
      <c r="P76" s="76"/>
      <c r="Q76" s="138"/>
      <c r="Z76" s="139"/>
      <c r="AA76" s="89"/>
      <c r="AB76" s="89" t="s">
        <v>115</v>
      </c>
      <c r="AC76" s="79">
        <v>48030</v>
      </c>
      <c r="AD76" s="79">
        <v>0</v>
      </c>
      <c r="AE76" s="79">
        <v>2123988</v>
      </c>
      <c r="AF76" s="79">
        <v>628035</v>
      </c>
      <c r="AG76" s="85">
        <f>AF76+AE76+AC76</f>
        <v>2800053</v>
      </c>
      <c r="AH76" s="85">
        <v>74.239919354838705</v>
      </c>
      <c r="AI76" s="85"/>
      <c r="AJ76" s="85">
        <v>3283.0459677419353</v>
      </c>
      <c r="AK76" s="85">
        <v>970.7530241935483</v>
      </c>
      <c r="AL76" s="85">
        <f>AL75</f>
        <v>4328.0389112903222</v>
      </c>
    </row>
    <row r="77" spans="2:39" s="90" customFormat="1">
      <c r="M77" s="76"/>
      <c r="N77" s="76"/>
      <c r="O77" s="76"/>
      <c r="P77" s="76"/>
      <c r="Q77" s="138"/>
      <c r="R77" s="138"/>
      <c r="Z77" s="139"/>
      <c r="AA77" s="83">
        <v>24</v>
      </c>
      <c r="AB77" s="84" t="s">
        <v>31</v>
      </c>
      <c r="AC77" s="41">
        <v>801534</v>
      </c>
      <c r="AD77" s="41">
        <v>7313</v>
      </c>
      <c r="AE77" s="41">
        <v>430961</v>
      </c>
      <c r="AF77" s="41">
        <v>409406</v>
      </c>
      <c r="AG77" s="41">
        <f>SUM(AC77:AF77)</f>
        <v>1649214</v>
      </c>
      <c r="AH77" s="32">
        <v>1238.9302419354838</v>
      </c>
      <c r="AI77" s="32">
        <v>11.303696236559139</v>
      </c>
      <c r="AJ77" s="32">
        <v>666.13595430107523</v>
      </c>
      <c r="AK77" s="32">
        <v>632.8184139784945</v>
      </c>
      <c r="AL77" s="32">
        <f>AH77+AI77+AJ77+AK77</f>
        <v>2549.1883064516123</v>
      </c>
    </row>
    <row r="78" spans="2:39" s="90" customFormat="1">
      <c r="M78" s="76"/>
      <c r="N78" s="76"/>
      <c r="O78" s="76"/>
      <c r="P78" s="76"/>
      <c r="Z78" s="139"/>
      <c r="AA78" s="89"/>
      <c r="AB78" s="89" t="s">
        <v>116</v>
      </c>
      <c r="AC78" s="79">
        <v>801534</v>
      </c>
      <c r="AD78" s="79">
        <v>7313</v>
      </c>
      <c r="AE78" s="79">
        <v>77572.98</v>
      </c>
      <c r="AF78" s="79">
        <v>35208.915999999997</v>
      </c>
      <c r="AG78" s="85">
        <f>AC78+AD78+AE78+AF78</f>
        <v>921628.89599999995</v>
      </c>
      <c r="AH78" s="85">
        <v>1238.9302419354838</v>
      </c>
      <c r="AI78" s="85">
        <v>11.303696236559139</v>
      </c>
      <c r="AJ78" s="85">
        <v>119.90447177419354</v>
      </c>
      <c r="AK78" s="85">
        <v>54.422383602150532</v>
      </c>
      <c r="AL78" s="85">
        <f>SUM(AH78:AK78)</f>
        <v>1424.560793548387</v>
      </c>
    </row>
    <row r="79" spans="2:39" s="90" customFormat="1">
      <c r="M79" s="76"/>
      <c r="N79" s="76"/>
      <c r="O79" s="76"/>
      <c r="P79" s="76"/>
      <c r="Z79" s="139"/>
      <c r="AA79" s="89"/>
      <c r="AB79" s="89" t="s">
        <v>117</v>
      </c>
      <c r="AC79" s="79"/>
      <c r="AD79" s="79"/>
      <c r="AE79" s="79">
        <v>353388.01999999996</v>
      </c>
      <c r="AF79" s="79">
        <v>374197.08400000003</v>
      </c>
      <c r="AG79" s="85">
        <f>AC79+AD79+AE79+AF79</f>
        <v>727585.10400000005</v>
      </c>
      <c r="AH79" s="85"/>
      <c r="AI79" s="85"/>
      <c r="AJ79" s="85">
        <v>546.23148252688168</v>
      </c>
      <c r="AK79" s="85">
        <v>578.39603037634402</v>
      </c>
      <c r="AL79" s="85">
        <f>SUM(AH79:AK79)</f>
        <v>1124.6275129032256</v>
      </c>
    </row>
    <row r="80" spans="2:39" s="90" customFormat="1">
      <c r="M80" s="76"/>
      <c r="N80" s="76"/>
      <c r="O80" s="76"/>
      <c r="P80" s="76"/>
      <c r="U80" s="138"/>
      <c r="Z80" s="139"/>
      <c r="AA80" s="83">
        <v>25</v>
      </c>
      <c r="AB80" s="84" t="s">
        <v>32</v>
      </c>
      <c r="AC80" s="41">
        <v>0</v>
      </c>
      <c r="AD80" s="41">
        <v>0</v>
      </c>
      <c r="AE80" s="41">
        <v>295966</v>
      </c>
      <c r="AF80" s="41">
        <v>336051</v>
      </c>
      <c r="AG80" s="41">
        <f>SUM(AC80:AF80)</f>
        <v>632017</v>
      </c>
      <c r="AH80" s="32" t="s">
        <v>203</v>
      </c>
      <c r="AI80" s="32" t="s">
        <v>203</v>
      </c>
      <c r="AJ80" s="32">
        <v>457.47432795698921</v>
      </c>
      <c r="AK80" s="32">
        <v>519.43366935483868</v>
      </c>
      <c r="AL80" s="32">
        <f t="shared" ref="AL80:AL95" si="26">AH80+AI80+AJ80+AK80</f>
        <v>976.9079973118279</v>
      </c>
    </row>
    <row r="81" spans="13:38" s="90" customFormat="1">
      <c r="M81" s="76"/>
      <c r="N81" s="76"/>
      <c r="O81" s="76"/>
      <c r="P81" s="76"/>
      <c r="Z81" s="139"/>
      <c r="AA81" s="89"/>
      <c r="AB81" s="89" t="s">
        <v>118</v>
      </c>
      <c r="AC81" s="79"/>
      <c r="AD81" s="79"/>
      <c r="AE81" s="79">
        <v>295966</v>
      </c>
      <c r="AF81" s="79">
        <v>336051</v>
      </c>
      <c r="AG81" s="79">
        <f>SUM(AC81:AF81)</f>
        <v>632017</v>
      </c>
      <c r="AH81" s="85"/>
      <c r="AI81" s="85"/>
      <c r="AJ81" s="85">
        <v>457.47432795698921</v>
      </c>
      <c r="AK81" s="85">
        <v>519.43366935483868</v>
      </c>
      <c r="AL81" s="85">
        <f t="shared" si="26"/>
        <v>976.9079973118279</v>
      </c>
    </row>
    <row r="82" spans="13:38" s="90" customFormat="1">
      <c r="M82" s="76"/>
      <c r="N82" s="76"/>
      <c r="O82" s="76"/>
      <c r="P82" s="76"/>
      <c r="Z82" s="139"/>
      <c r="AA82" s="83">
        <v>26</v>
      </c>
      <c r="AB82" s="84" t="s">
        <v>33</v>
      </c>
      <c r="AC82" s="41">
        <v>306631</v>
      </c>
      <c r="AD82" s="41">
        <v>0</v>
      </c>
      <c r="AE82" s="41">
        <v>1818115</v>
      </c>
      <c r="AF82" s="41">
        <v>373643</v>
      </c>
      <c r="AG82" s="41">
        <f t="shared" ref="AG82:AG89" si="27">SUM(AC82:AF82)</f>
        <v>2498389</v>
      </c>
      <c r="AH82" s="32">
        <v>473.95920698924726</v>
      </c>
      <c r="AI82" s="32" t="s">
        <v>203</v>
      </c>
      <c r="AJ82" s="32">
        <v>2810.2584005376343</v>
      </c>
      <c r="AK82" s="32">
        <v>577.53958333333321</v>
      </c>
      <c r="AL82" s="32">
        <f t="shared" si="26"/>
        <v>3861.7571908602149</v>
      </c>
    </row>
    <row r="83" spans="13:38" s="90" customFormat="1">
      <c r="M83" s="76"/>
      <c r="N83" s="76"/>
      <c r="O83" s="76"/>
      <c r="P83" s="76"/>
      <c r="Z83" s="139"/>
      <c r="AA83" s="89"/>
      <c r="AB83" s="89" t="s">
        <v>119</v>
      </c>
      <c r="AC83" s="79">
        <v>306631</v>
      </c>
      <c r="AD83" s="79"/>
      <c r="AE83" s="79">
        <v>332715</v>
      </c>
      <c r="AF83" s="79">
        <v>191305</v>
      </c>
      <c r="AG83" s="85">
        <f t="shared" si="27"/>
        <v>830651</v>
      </c>
      <c r="AH83" s="85">
        <v>473.95920698924726</v>
      </c>
      <c r="AI83" s="85"/>
      <c r="AJ83" s="85">
        <v>514.27721774193549</v>
      </c>
      <c r="AK83" s="85">
        <v>295.69993279569889</v>
      </c>
      <c r="AL83" s="85">
        <f t="shared" si="26"/>
        <v>1283.9363575268817</v>
      </c>
    </row>
    <row r="84" spans="13:38" s="90" customFormat="1">
      <c r="M84" s="76"/>
      <c r="N84" s="76"/>
      <c r="O84" s="76"/>
      <c r="P84" s="76"/>
      <c r="Z84" s="139"/>
      <c r="AA84" s="89"/>
      <c r="AB84" s="89" t="s">
        <v>120</v>
      </c>
      <c r="AC84" s="79"/>
      <c r="AD84" s="79"/>
      <c r="AE84" s="79">
        <v>1059961</v>
      </c>
      <c r="AF84" s="79">
        <v>182338</v>
      </c>
      <c r="AG84" s="85">
        <f t="shared" si="27"/>
        <v>1242299</v>
      </c>
      <c r="AH84" s="85"/>
      <c r="AI84" s="85"/>
      <c r="AJ84" s="85">
        <v>1638.3805779569891</v>
      </c>
      <c r="AK84" s="85">
        <v>281.83965053763438</v>
      </c>
      <c r="AL84" s="85">
        <f t="shared" si="26"/>
        <v>1920.2202284946234</v>
      </c>
    </row>
    <row r="85" spans="13:38" s="90" customFormat="1">
      <c r="AA85" s="89"/>
      <c r="AB85" s="89" t="s">
        <v>122</v>
      </c>
      <c r="AC85" s="79"/>
      <c r="AD85" s="79"/>
      <c r="AE85" s="79">
        <v>21817</v>
      </c>
      <c r="AF85" s="79"/>
      <c r="AG85" s="85">
        <f t="shared" si="27"/>
        <v>21817</v>
      </c>
      <c r="AH85" s="85"/>
      <c r="AI85" s="85"/>
      <c r="AJ85" s="85">
        <v>33.722513440860212</v>
      </c>
      <c r="AK85" s="85"/>
      <c r="AL85" s="85">
        <f t="shared" si="26"/>
        <v>33.722513440860212</v>
      </c>
    </row>
    <row r="86" spans="13:38" s="90" customFormat="1">
      <c r="AA86" s="89"/>
      <c r="AB86" s="89" t="s">
        <v>121</v>
      </c>
      <c r="AC86" s="79"/>
      <c r="AD86" s="79"/>
      <c r="AE86" s="79">
        <v>392713</v>
      </c>
      <c r="AF86" s="79"/>
      <c r="AG86" s="85">
        <f t="shared" si="27"/>
        <v>392713</v>
      </c>
      <c r="AH86" s="85"/>
      <c r="AI86" s="85"/>
      <c r="AJ86" s="85">
        <v>607.01606182795695</v>
      </c>
      <c r="AK86" s="85"/>
      <c r="AL86" s="85">
        <f t="shared" si="26"/>
        <v>607.01606182795695</v>
      </c>
    </row>
    <row r="87" spans="13:38" s="90" customFormat="1">
      <c r="AA87" s="89"/>
      <c r="AB87" s="89" t="s">
        <v>123</v>
      </c>
      <c r="AC87" s="79"/>
      <c r="AD87" s="79"/>
      <c r="AE87" s="79">
        <v>9091</v>
      </c>
      <c r="AF87" s="79"/>
      <c r="AG87" s="85">
        <f t="shared" si="27"/>
        <v>9091</v>
      </c>
      <c r="AH87" s="85"/>
      <c r="AI87" s="85"/>
      <c r="AJ87" s="85">
        <v>14.051948924731182</v>
      </c>
      <c r="AK87" s="85"/>
      <c r="AL87" s="85">
        <f t="shared" si="26"/>
        <v>14.051948924731182</v>
      </c>
    </row>
    <row r="88" spans="13:38" s="90" customFormat="1">
      <c r="AA88" s="89"/>
      <c r="AB88" s="89" t="s">
        <v>206</v>
      </c>
      <c r="AC88" s="79"/>
      <c r="AD88" s="79"/>
      <c r="AE88" s="79">
        <v>1818</v>
      </c>
      <c r="AF88" s="79"/>
      <c r="AG88" s="85"/>
      <c r="AH88" s="85"/>
      <c r="AI88" s="85"/>
      <c r="AJ88" s="85">
        <v>2.8100806451612899</v>
      </c>
      <c r="AK88" s="85"/>
      <c r="AL88" s="85">
        <f t="shared" si="26"/>
        <v>2.8100806451612899</v>
      </c>
    </row>
    <row r="89" spans="13:38" s="90" customFormat="1">
      <c r="AA89" s="83">
        <v>27</v>
      </c>
      <c r="AB89" s="84" t="s">
        <v>34</v>
      </c>
      <c r="AC89" s="41">
        <v>0</v>
      </c>
      <c r="AD89" s="41">
        <v>130452</v>
      </c>
      <c r="AE89" s="41">
        <v>1825053.8</v>
      </c>
      <c r="AF89" s="41">
        <v>705294.94695012004</v>
      </c>
      <c r="AG89" s="41">
        <f t="shared" si="27"/>
        <v>2660800.7469501202</v>
      </c>
      <c r="AH89" s="32" t="s">
        <v>203</v>
      </c>
      <c r="AI89" s="32">
        <v>201.63951612903224</v>
      </c>
      <c r="AJ89" s="32">
        <v>2820.9836962365589</v>
      </c>
      <c r="AK89" s="32">
        <v>1090.1736411191371</v>
      </c>
      <c r="AL89" s="32">
        <f t="shared" si="26"/>
        <v>4112.7968534847278</v>
      </c>
    </row>
    <row r="90" spans="13:38" s="90" customFormat="1">
      <c r="AA90" s="89"/>
      <c r="AB90" s="89" t="s">
        <v>124</v>
      </c>
      <c r="AC90" s="79"/>
      <c r="AD90" s="79"/>
      <c r="AE90" s="79">
        <v>916541.8</v>
      </c>
      <c r="AF90" s="79">
        <v>458581.94695012004</v>
      </c>
      <c r="AG90" s="85">
        <f t="shared" ref="AG90:AG96" si="28">SUM(AC90:AF90)</f>
        <v>1375123.7469501202</v>
      </c>
      <c r="AH90" s="85"/>
      <c r="AI90" s="85"/>
      <c r="AJ90" s="85">
        <v>1416.6976747311826</v>
      </c>
      <c r="AK90" s="85">
        <v>708.82962230193277</v>
      </c>
      <c r="AL90" s="85">
        <f t="shared" si="26"/>
        <v>2125.5272970331152</v>
      </c>
    </row>
    <row r="91" spans="13:38" s="90" customFormat="1">
      <c r="AA91" s="89"/>
      <c r="AB91" s="89" t="s">
        <v>127</v>
      </c>
      <c r="AC91" s="79"/>
      <c r="AD91" s="79"/>
      <c r="AE91" s="79">
        <v>625081</v>
      </c>
      <c r="AF91" s="79">
        <v>191840</v>
      </c>
      <c r="AG91" s="85">
        <f t="shared" si="28"/>
        <v>816921</v>
      </c>
      <c r="AH91" s="85"/>
      <c r="AI91" s="85"/>
      <c r="AJ91" s="85">
        <v>966.18702956989239</v>
      </c>
      <c r="AK91" s="85">
        <v>296.52688172043008</v>
      </c>
      <c r="AL91" s="85">
        <f t="shared" si="26"/>
        <v>1262.7139112903224</v>
      </c>
    </row>
    <row r="92" spans="13:38" s="90" customFormat="1">
      <c r="AA92" s="89"/>
      <c r="AB92" s="89" t="s">
        <v>125</v>
      </c>
      <c r="AC92" s="79"/>
      <c r="AD92" s="79"/>
      <c r="AE92" s="79">
        <v>191266</v>
      </c>
      <c r="AF92" s="79">
        <v>1975</v>
      </c>
      <c r="AG92" s="85">
        <f t="shared" si="28"/>
        <v>193241</v>
      </c>
      <c r="AH92" s="85"/>
      <c r="AI92" s="85"/>
      <c r="AJ92" s="85">
        <v>295.6396505376344</v>
      </c>
      <c r="AK92" s="85">
        <v>3.052755376344086</v>
      </c>
      <c r="AL92" s="85">
        <f t="shared" si="26"/>
        <v>298.69240591397846</v>
      </c>
    </row>
    <row r="93" spans="13:38" s="90" customFormat="1">
      <c r="AA93" s="89"/>
      <c r="AB93" s="89" t="s">
        <v>126</v>
      </c>
      <c r="AC93" s="79"/>
      <c r="AD93" s="79"/>
      <c r="AE93" s="79">
        <v>15878</v>
      </c>
      <c r="AF93" s="79"/>
      <c r="AG93" s="85">
        <f t="shared" si="28"/>
        <v>15878</v>
      </c>
      <c r="AH93" s="85"/>
      <c r="AI93" s="85"/>
      <c r="AJ93" s="85">
        <v>24.542607526881717</v>
      </c>
      <c r="AK93" s="85"/>
      <c r="AL93" s="85">
        <f t="shared" si="26"/>
        <v>24.542607526881717</v>
      </c>
    </row>
    <row r="94" spans="13:38" s="90" customFormat="1">
      <c r="AA94" s="89"/>
      <c r="AB94" s="89" t="s">
        <v>128</v>
      </c>
      <c r="AC94" s="79"/>
      <c r="AD94" s="79"/>
      <c r="AE94" s="79">
        <v>28106</v>
      </c>
      <c r="AF94" s="79">
        <v>28706</v>
      </c>
      <c r="AG94" s="85">
        <f t="shared" si="28"/>
        <v>56812</v>
      </c>
      <c r="AH94" s="85"/>
      <c r="AI94" s="85"/>
      <c r="AJ94" s="85">
        <v>43.443413978494618</v>
      </c>
      <c r="AK94" s="85">
        <v>44.37083333333333</v>
      </c>
      <c r="AL94" s="85">
        <f t="shared" si="26"/>
        <v>87.814247311827955</v>
      </c>
    </row>
    <row r="95" spans="13:38" s="90" customFormat="1">
      <c r="AA95" s="89"/>
      <c r="AB95" s="89" t="s">
        <v>129</v>
      </c>
      <c r="AC95" s="79"/>
      <c r="AD95" s="79"/>
      <c r="AE95" s="79">
        <v>48181</v>
      </c>
      <c r="AF95" s="79">
        <v>24192</v>
      </c>
      <c r="AG95" s="85">
        <f t="shared" si="28"/>
        <v>72373</v>
      </c>
      <c r="AH95" s="85"/>
      <c r="AI95" s="85"/>
      <c r="AJ95" s="85">
        <v>74.473319892473114</v>
      </c>
      <c r="AK95" s="85">
        <v>37.393548387096772</v>
      </c>
      <c r="AL95" s="85">
        <f t="shared" si="26"/>
        <v>111.86686827956989</v>
      </c>
    </row>
    <row r="96" spans="13:38" s="90" customFormat="1">
      <c r="AA96" s="83">
        <v>28</v>
      </c>
      <c r="AB96" s="84" t="s">
        <v>35</v>
      </c>
      <c r="AC96" s="41">
        <v>374057</v>
      </c>
      <c r="AD96" s="41">
        <v>0</v>
      </c>
      <c r="AE96" s="41">
        <v>554242</v>
      </c>
      <c r="AF96" s="41">
        <v>466815</v>
      </c>
      <c r="AG96" s="41">
        <f t="shared" si="28"/>
        <v>1395114</v>
      </c>
      <c r="AH96" s="32">
        <v>578.17950268817197</v>
      </c>
      <c r="AI96" s="32" t="s">
        <v>203</v>
      </c>
      <c r="AJ96" s="32">
        <v>856.69126344086021</v>
      </c>
      <c r="AK96" s="32">
        <v>721.55544354838707</v>
      </c>
      <c r="AL96" s="32">
        <f>AH96+AI96+AJ96+AK96</f>
        <v>2156.4262096774191</v>
      </c>
    </row>
    <row r="97" spans="27:38" s="90" customFormat="1">
      <c r="AA97" s="89"/>
      <c r="AB97" s="89" t="s">
        <v>130</v>
      </c>
      <c r="AC97" s="79">
        <v>374057</v>
      </c>
      <c r="AD97" s="79">
        <v>0</v>
      </c>
      <c r="AE97" s="79">
        <v>554242</v>
      </c>
      <c r="AF97" s="79">
        <v>466815</v>
      </c>
      <c r="AG97" s="85">
        <f>AC97+AD97+AE97+AF97</f>
        <v>1395114</v>
      </c>
      <c r="AH97" s="85">
        <v>578.17950268817197</v>
      </c>
      <c r="AI97" s="85"/>
      <c r="AJ97" s="85">
        <v>856.69126344086021</v>
      </c>
      <c r="AK97" s="85">
        <v>721.55544354838707</v>
      </c>
      <c r="AL97" s="85">
        <f>AH97+AI97+AJ97+AK97</f>
        <v>2156.4262096774191</v>
      </c>
    </row>
    <row r="98" spans="27:38" s="90" customFormat="1">
      <c r="AA98" s="83">
        <v>29</v>
      </c>
      <c r="AB98" s="84" t="s">
        <v>36</v>
      </c>
      <c r="AC98" s="41">
        <v>451512</v>
      </c>
      <c r="AD98" s="41">
        <v>0</v>
      </c>
      <c r="AE98" s="41">
        <v>1155917</v>
      </c>
      <c r="AF98" s="41">
        <v>540827</v>
      </c>
      <c r="AG98" s="41">
        <f>SUM(AC98:AF98)</f>
        <v>2148256</v>
      </c>
      <c r="AH98" s="32">
        <v>697.90161290322578</v>
      </c>
      <c r="AI98" s="32" t="s">
        <v>203</v>
      </c>
      <c r="AJ98" s="32">
        <v>1786.6996639784945</v>
      </c>
      <c r="AK98" s="32">
        <v>835.95571236559124</v>
      </c>
      <c r="AL98" s="32">
        <f>AH98+AI98+AJ98+AK98</f>
        <v>3320.5569892473118</v>
      </c>
    </row>
    <row r="99" spans="27:38" s="90" customFormat="1">
      <c r="AA99" s="89"/>
      <c r="AB99" s="89" t="s">
        <v>131</v>
      </c>
      <c r="AC99" s="79">
        <v>451512</v>
      </c>
      <c r="AD99" s="79"/>
      <c r="AE99" s="79">
        <v>1083094</v>
      </c>
      <c r="AF99" s="79">
        <v>540827</v>
      </c>
      <c r="AG99" s="85">
        <f>SUM(AC99:AF99)</f>
        <v>2075433</v>
      </c>
      <c r="AH99" s="85">
        <v>697.90161290322578</v>
      </c>
      <c r="AI99" s="85"/>
      <c r="AJ99" s="85">
        <v>1674.1372311827956</v>
      </c>
      <c r="AK99" s="85">
        <v>835.95571236559124</v>
      </c>
      <c r="AL99" s="85">
        <f t="shared" ref="AL99:AL113" si="29">AH99+AI99+AJ99+AK99</f>
        <v>3207.9945564516129</v>
      </c>
    </row>
    <row r="100" spans="27:38" s="90" customFormat="1">
      <c r="AA100" s="89"/>
      <c r="AB100" s="89" t="s">
        <v>97</v>
      </c>
      <c r="AC100" s="79"/>
      <c r="AD100" s="79"/>
      <c r="AE100" s="79">
        <v>72823</v>
      </c>
      <c r="AF100" s="79"/>
      <c r="AG100" s="85">
        <f>SUM(AC100:AF100)</f>
        <v>72823</v>
      </c>
      <c r="AH100" s="85"/>
      <c r="AI100" s="85"/>
      <c r="AJ100" s="85">
        <v>112.56243279569891</v>
      </c>
      <c r="AK100" s="85"/>
      <c r="AL100" s="85">
        <f t="shared" si="29"/>
        <v>112.56243279569891</v>
      </c>
    </row>
    <row r="101" spans="27:38" s="90" customFormat="1">
      <c r="AA101" s="83">
        <v>30</v>
      </c>
      <c r="AB101" s="84" t="s">
        <v>37</v>
      </c>
      <c r="AC101" s="41">
        <v>6165</v>
      </c>
      <c r="AD101" s="41">
        <v>0</v>
      </c>
      <c r="AE101" s="41">
        <v>2684484</v>
      </c>
      <c r="AF101" s="41">
        <v>1488848</v>
      </c>
      <c r="AG101" s="41">
        <f>SUM(AC101:AF101)</f>
        <v>4179497</v>
      </c>
      <c r="AH101" s="32">
        <v>9.529233870967742</v>
      </c>
      <c r="AI101" s="32" t="s">
        <v>203</v>
      </c>
      <c r="AJ101" s="32">
        <v>4149.404032258064</v>
      </c>
      <c r="AK101" s="32">
        <v>2301.3107526881718</v>
      </c>
      <c r="AL101" s="32">
        <f>AH101+AI101+AJ101+AK101</f>
        <v>6460.2440188172041</v>
      </c>
    </row>
    <row r="102" spans="27:38" s="90" customFormat="1">
      <c r="AA102" s="89"/>
      <c r="AB102" s="89" t="s">
        <v>132</v>
      </c>
      <c r="AC102" s="79"/>
      <c r="AD102" s="79"/>
      <c r="AE102" s="79">
        <v>2684484</v>
      </c>
      <c r="AF102" s="79">
        <v>1488848</v>
      </c>
      <c r="AG102" s="79">
        <f>AG101</f>
        <v>4179497</v>
      </c>
      <c r="AH102" s="85"/>
      <c r="AI102" s="85"/>
      <c r="AJ102" s="85">
        <v>4149.404032258064</v>
      </c>
      <c r="AK102" s="85">
        <v>2301.3107526881718</v>
      </c>
      <c r="AL102" s="85">
        <f t="shared" si="29"/>
        <v>6450.7147849462363</v>
      </c>
    </row>
    <row r="103" spans="27:38" s="90" customFormat="1">
      <c r="AA103" s="83">
        <v>31</v>
      </c>
      <c r="AB103" s="84" t="s">
        <v>38</v>
      </c>
      <c r="AC103" s="41">
        <v>6340</v>
      </c>
      <c r="AD103" s="41">
        <v>0</v>
      </c>
      <c r="AE103" s="41">
        <v>625519</v>
      </c>
      <c r="AF103" s="91">
        <v>548137</v>
      </c>
      <c r="AG103" s="41">
        <f>SUM(AC103:AF103)</f>
        <v>1179996</v>
      </c>
      <c r="AH103" s="32">
        <v>9.7997311827956981</v>
      </c>
      <c r="AI103" s="32" t="s">
        <v>203</v>
      </c>
      <c r="AJ103" s="32">
        <v>966.86404569892466</v>
      </c>
      <c r="AK103" s="32">
        <v>847.25477150537631</v>
      </c>
      <c r="AL103" s="32">
        <f t="shared" si="29"/>
        <v>1823.9185483870965</v>
      </c>
    </row>
    <row r="104" spans="27:38" s="90" customFormat="1">
      <c r="AA104" s="89"/>
      <c r="AB104" s="89" t="s">
        <v>133</v>
      </c>
      <c r="AC104" s="79"/>
      <c r="AD104" s="79"/>
      <c r="AE104" s="79">
        <v>625519</v>
      </c>
      <c r="AF104" s="79">
        <v>548137</v>
      </c>
      <c r="AG104" s="85">
        <f>AE104+AF104</f>
        <v>1173656</v>
      </c>
      <c r="AH104" s="85"/>
      <c r="AI104" s="85"/>
      <c r="AJ104" s="85">
        <v>966.86404569892466</v>
      </c>
      <c r="AK104" s="85">
        <v>847.25477150537631</v>
      </c>
      <c r="AL104" s="85">
        <f t="shared" si="29"/>
        <v>1814.118817204301</v>
      </c>
    </row>
    <row r="105" spans="27:38" s="90" customFormat="1">
      <c r="AA105" s="80">
        <v>32</v>
      </c>
      <c r="AB105" s="81" t="s">
        <v>39</v>
      </c>
      <c r="AC105" s="55">
        <v>556059</v>
      </c>
      <c r="AD105" s="55">
        <v>82566</v>
      </c>
      <c r="AE105" s="55">
        <v>3900331</v>
      </c>
      <c r="AF105" s="55">
        <v>1419341</v>
      </c>
      <c r="AG105" s="55">
        <f>SUM(AC105:AF105)</f>
        <v>5958297</v>
      </c>
      <c r="AH105" s="26">
        <v>859.49979838709669</v>
      </c>
      <c r="AI105" s="26">
        <v>127.62217741935483</v>
      </c>
      <c r="AJ105" s="26">
        <v>6028.7374327956986</v>
      </c>
      <c r="AK105" s="26">
        <v>2193.8738575268812</v>
      </c>
      <c r="AL105" s="26">
        <f t="shared" si="29"/>
        <v>9209.7332661290311</v>
      </c>
    </row>
    <row r="106" spans="27:38" s="90" customFormat="1">
      <c r="AA106" s="89"/>
      <c r="AB106" s="89" t="s">
        <v>134</v>
      </c>
      <c r="AC106" s="79">
        <v>556059</v>
      </c>
      <c r="AD106" s="79">
        <v>82566</v>
      </c>
      <c r="AE106" s="79">
        <v>3900331</v>
      </c>
      <c r="AF106" s="79">
        <v>1419341</v>
      </c>
      <c r="AG106" s="85">
        <f>AC106+AD106+AE106+AF106</f>
        <v>5958297</v>
      </c>
      <c r="AH106" s="85">
        <v>859.49979838709669</v>
      </c>
      <c r="AI106" s="85"/>
      <c r="AJ106" s="85">
        <v>6028.7374327956986</v>
      </c>
      <c r="AK106" s="85">
        <v>2193.8738575268812</v>
      </c>
      <c r="AL106" s="85">
        <f t="shared" si="29"/>
        <v>9082.1110887096766</v>
      </c>
    </row>
    <row r="107" spans="27:38" s="90" customFormat="1">
      <c r="AA107" s="83">
        <v>33</v>
      </c>
      <c r="AB107" s="84" t="s">
        <v>40</v>
      </c>
      <c r="AC107" s="41">
        <v>0</v>
      </c>
      <c r="AD107" s="41">
        <v>0</v>
      </c>
      <c r="AE107" s="41">
        <v>326437</v>
      </c>
      <c r="AF107" s="92">
        <v>61386</v>
      </c>
      <c r="AG107" s="41">
        <f>SUM(AC107:AF107)</f>
        <v>387823</v>
      </c>
      <c r="AH107" s="32" t="s">
        <v>203</v>
      </c>
      <c r="AI107" s="32" t="s">
        <v>203</v>
      </c>
      <c r="AJ107" s="32">
        <v>504.57331989247308</v>
      </c>
      <c r="AK107" s="32">
        <v>94.884274193548393</v>
      </c>
      <c r="AL107" s="32">
        <f t="shared" si="29"/>
        <v>599.45759408602146</v>
      </c>
    </row>
    <row r="108" spans="27:38" s="90" customFormat="1" ht="30">
      <c r="AA108" s="89"/>
      <c r="AB108" s="93" t="s">
        <v>135</v>
      </c>
      <c r="AC108" s="79"/>
      <c r="AD108" s="79"/>
      <c r="AE108" s="79">
        <v>326437</v>
      </c>
      <c r="AF108" s="79">
        <v>61386</v>
      </c>
      <c r="AG108" s="85">
        <f>SUM(AC108:AF108)</f>
        <v>387823</v>
      </c>
      <c r="AH108" s="85"/>
      <c r="AI108" s="85"/>
      <c r="AJ108" s="85">
        <v>504.57331989247308</v>
      </c>
      <c r="AK108" s="85">
        <v>94.884274193548393</v>
      </c>
      <c r="AL108" s="85">
        <f t="shared" si="29"/>
        <v>599.45759408602146</v>
      </c>
    </row>
    <row r="109" spans="27:38" s="90" customFormat="1">
      <c r="AA109" s="80">
        <v>34</v>
      </c>
      <c r="AB109" s="81" t="s">
        <v>41</v>
      </c>
      <c r="AC109" s="55">
        <v>130715</v>
      </c>
      <c r="AD109" s="55">
        <v>0</v>
      </c>
      <c r="AE109" s="55">
        <v>81635</v>
      </c>
      <c r="AF109" s="55">
        <v>86982</v>
      </c>
      <c r="AG109" s="55">
        <f>SUM(AC109:AF109)</f>
        <v>299332</v>
      </c>
      <c r="AH109" s="26">
        <v>202.04603494623655</v>
      </c>
      <c r="AI109" s="26" t="s">
        <v>203</v>
      </c>
      <c r="AJ109" s="26">
        <v>126.1831317204301</v>
      </c>
      <c r="AK109" s="26">
        <v>134.44798387096773</v>
      </c>
      <c r="AL109" s="26">
        <f t="shared" si="29"/>
        <v>462.67715053763436</v>
      </c>
    </row>
    <row r="110" spans="27:38" s="90" customFormat="1">
      <c r="AA110" s="89"/>
      <c r="AB110" s="89" t="s">
        <v>136</v>
      </c>
      <c r="AC110" s="79">
        <v>130715</v>
      </c>
      <c r="AD110" s="79"/>
      <c r="AE110" s="79">
        <v>81635</v>
      </c>
      <c r="AF110" s="79">
        <v>86982</v>
      </c>
      <c r="AG110" s="85">
        <f t="shared" ref="AG110" si="30">AG109</f>
        <v>299332</v>
      </c>
      <c r="AH110" s="85">
        <v>202.04603494623655</v>
      </c>
      <c r="AI110" s="85"/>
      <c r="AJ110" s="85">
        <v>126.1831317204301</v>
      </c>
      <c r="AK110" s="85">
        <v>134.44798387096773</v>
      </c>
      <c r="AL110" s="85">
        <f t="shared" si="29"/>
        <v>462.67715053763436</v>
      </c>
    </row>
    <row r="111" spans="27:38" s="90" customFormat="1">
      <c r="AA111" s="83">
        <v>35</v>
      </c>
      <c r="AB111" s="84" t="s">
        <v>42</v>
      </c>
      <c r="AC111" s="41">
        <v>0</v>
      </c>
      <c r="AD111" s="41">
        <v>0</v>
      </c>
      <c r="AE111" s="41">
        <v>206152</v>
      </c>
      <c r="AF111" s="41">
        <v>39055</v>
      </c>
      <c r="AG111" s="41">
        <f t="shared" ref="AG111:AG116" si="31">SUM(AC111:AF111)</f>
        <v>245207</v>
      </c>
      <c r="AH111" s="32" t="s">
        <v>203</v>
      </c>
      <c r="AI111" s="32" t="s">
        <v>203</v>
      </c>
      <c r="AJ111" s="32">
        <v>318.64892473118277</v>
      </c>
      <c r="AK111" s="32">
        <v>60.367271505376337</v>
      </c>
      <c r="AL111" s="32">
        <f t="shared" si="29"/>
        <v>379.0161962365591</v>
      </c>
    </row>
    <row r="112" spans="27:38" s="90" customFormat="1" ht="30">
      <c r="AA112" s="89"/>
      <c r="AB112" s="93" t="s">
        <v>138</v>
      </c>
      <c r="AC112" s="79"/>
      <c r="AD112" s="79"/>
      <c r="AE112" s="79">
        <v>49476.479999999996</v>
      </c>
      <c r="AF112" s="79">
        <v>2382.355</v>
      </c>
      <c r="AG112" s="85">
        <f t="shared" si="31"/>
        <v>51858.834999999999</v>
      </c>
      <c r="AH112" s="85"/>
      <c r="AI112" s="85"/>
      <c r="AJ112" s="85">
        <v>76.475741935483867</v>
      </c>
      <c r="AK112" s="85">
        <v>3.6824035618279569</v>
      </c>
      <c r="AL112" s="85">
        <f t="shared" si="29"/>
        <v>80.158145497311821</v>
      </c>
    </row>
    <row r="113" spans="27:38" s="90" customFormat="1">
      <c r="AA113" s="89"/>
      <c r="AB113" s="89" t="s">
        <v>137</v>
      </c>
      <c r="AC113" s="79"/>
      <c r="AD113" s="79"/>
      <c r="AE113" s="79">
        <v>156675.52000000002</v>
      </c>
      <c r="AF113" s="79">
        <v>36672.644999999997</v>
      </c>
      <c r="AG113" s="85">
        <f t="shared" si="31"/>
        <v>193348.16500000001</v>
      </c>
      <c r="AH113" s="85"/>
      <c r="AI113" s="85"/>
      <c r="AJ113" s="85">
        <v>242.17318279569895</v>
      </c>
      <c r="AK113" s="85">
        <v>56.684867943548383</v>
      </c>
      <c r="AL113" s="85">
        <f t="shared" si="29"/>
        <v>298.85805073924735</v>
      </c>
    </row>
    <row r="114" spans="27:38" s="90" customFormat="1">
      <c r="AA114" s="83">
        <v>36</v>
      </c>
      <c r="AB114" s="84" t="s">
        <v>43</v>
      </c>
      <c r="AC114" s="41">
        <v>0</v>
      </c>
      <c r="AD114" s="41">
        <v>138893</v>
      </c>
      <c r="AE114" s="41">
        <v>745190</v>
      </c>
      <c r="AF114" s="41">
        <v>729008</v>
      </c>
      <c r="AG114" s="41">
        <f t="shared" si="31"/>
        <v>1613091</v>
      </c>
      <c r="AH114" s="32" t="s">
        <v>203</v>
      </c>
      <c r="AI114" s="32">
        <v>214.68676075268817</v>
      </c>
      <c r="AJ114" s="32">
        <v>1151.8393817204301</v>
      </c>
      <c r="AK114" s="32">
        <v>1126.82688172043</v>
      </c>
      <c r="AL114" s="32">
        <f>AH114+AI114+AJ114+AK114</f>
        <v>2493.3530241935482</v>
      </c>
    </row>
    <row r="115" spans="27:38" s="90" customFormat="1" ht="30" customHeight="1">
      <c r="AA115" s="89"/>
      <c r="AB115" s="89" t="s">
        <v>139</v>
      </c>
      <c r="AC115" s="79"/>
      <c r="AD115" s="79">
        <v>138893</v>
      </c>
      <c r="AE115" s="79">
        <v>745190</v>
      </c>
      <c r="AF115" s="79">
        <v>729008</v>
      </c>
      <c r="AG115" s="85">
        <f t="shared" si="31"/>
        <v>1613091</v>
      </c>
      <c r="AH115" s="85"/>
      <c r="AI115" s="85">
        <v>214.68676075268817</v>
      </c>
      <c r="AJ115" s="85">
        <v>1151.8393817204301</v>
      </c>
      <c r="AK115" s="85">
        <v>1126.82688172043</v>
      </c>
      <c r="AL115" s="85">
        <f>AH115+AI115+AJ115+AK115</f>
        <v>2493.3530241935482</v>
      </c>
    </row>
    <row r="116" spans="27:38" s="90" customFormat="1">
      <c r="AA116" s="83">
        <v>37</v>
      </c>
      <c r="AB116" s="84" t="s">
        <v>44</v>
      </c>
      <c r="AC116" s="41">
        <v>0</v>
      </c>
      <c r="AD116" s="41">
        <v>0</v>
      </c>
      <c r="AE116" s="41">
        <v>406052</v>
      </c>
      <c r="AF116" s="41">
        <v>404468</v>
      </c>
      <c r="AG116" s="41">
        <f t="shared" si="31"/>
        <v>810520</v>
      </c>
      <c r="AH116" s="32" t="s">
        <v>203</v>
      </c>
      <c r="AI116" s="32" t="s">
        <v>203</v>
      </c>
      <c r="AJ116" s="32">
        <v>627.63413978494611</v>
      </c>
      <c r="AK116" s="32">
        <v>625.18575268817199</v>
      </c>
      <c r="AL116" s="32">
        <f>AH116+AI116+AJ116+AK116</f>
        <v>1252.8198924731182</v>
      </c>
    </row>
    <row r="117" spans="27:38" s="90" customFormat="1">
      <c r="AA117" s="89"/>
      <c r="AB117" s="89" t="s">
        <v>140</v>
      </c>
      <c r="AC117" s="79"/>
      <c r="AD117" s="79"/>
      <c r="AE117" s="79">
        <v>406052</v>
      </c>
      <c r="AF117" s="79">
        <v>404468</v>
      </c>
      <c r="AG117" s="85">
        <f>SUM(AC117:AF117)</f>
        <v>810520</v>
      </c>
      <c r="AH117" s="85"/>
      <c r="AI117" s="85"/>
      <c r="AJ117" s="85">
        <v>627.63413978494611</v>
      </c>
      <c r="AK117" s="85">
        <v>625.18575268817199</v>
      </c>
      <c r="AL117" s="85">
        <f>SUM(AH117:AK117)</f>
        <v>1252.8198924731182</v>
      </c>
    </row>
    <row r="118" spans="27:38" s="90" customFormat="1">
      <c r="AA118" s="83">
        <v>38</v>
      </c>
      <c r="AB118" s="84" t="s">
        <v>45</v>
      </c>
      <c r="AC118" s="41">
        <v>114170</v>
      </c>
      <c r="AD118" s="41">
        <v>0</v>
      </c>
      <c r="AE118" s="41">
        <v>894604</v>
      </c>
      <c r="AF118" s="41">
        <v>265086</v>
      </c>
      <c r="AG118" s="41">
        <f t="shared" ref="AG118:AG128" si="32">SUM(AC118:AF118)</f>
        <v>1273860</v>
      </c>
      <c r="AH118" s="32">
        <v>176.47244623655914</v>
      </c>
      <c r="AI118" s="32" t="s">
        <v>203</v>
      </c>
      <c r="AJ118" s="32">
        <v>1382.7884408602151</v>
      </c>
      <c r="AK118" s="32">
        <v>409.74314516129033</v>
      </c>
      <c r="AL118" s="32">
        <f>AH118+AI118+AJ118+AK118</f>
        <v>1969.0040322580646</v>
      </c>
    </row>
    <row r="119" spans="27:38" s="90" customFormat="1">
      <c r="AA119" s="89"/>
      <c r="AB119" s="89" t="s">
        <v>146</v>
      </c>
      <c r="AC119" s="79">
        <v>114170</v>
      </c>
      <c r="AD119" s="79"/>
      <c r="AE119" s="79">
        <v>262924</v>
      </c>
      <c r="AF119" s="79">
        <v>68922</v>
      </c>
      <c r="AG119" s="85">
        <f>SUM(AC119:AF119)</f>
        <v>446016</v>
      </c>
      <c r="AH119" s="85">
        <v>176.47244623655914</v>
      </c>
      <c r="AI119" s="85"/>
      <c r="AJ119" s="85">
        <v>406.40134408602148</v>
      </c>
      <c r="AK119" s="85">
        <v>106.53266129032258</v>
      </c>
      <c r="AL119" s="85">
        <f t="shared" ref="AL119:AL125" si="33">AH119+AI119+AJ119+AK119</f>
        <v>689.4064516129032</v>
      </c>
    </row>
    <row r="120" spans="27:38" s="90" customFormat="1">
      <c r="AA120" s="89"/>
      <c r="AB120" s="89" t="s">
        <v>141</v>
      </c>
      <c r="AC120" s="79"/>
      <c r="AD120" s="79"/>
      <c r="AE120" s="79">
        <v>85703</v>
      </c>
      <c r="AF120" s="79"/>
      <c r="AG120" s="85">
        <f t="shared" si="32"/>
        <v>85703</v>
      </c>
      <c r="AH120" s="85"/>
      <c r="AI120" s="85"/>
      <c r="AJ120" s="85">
        <v>132.47103494623656</v>
      </c>
      <c r="AK120" s="85"/>
      <c r="AL120" s="85">
        <f t="shared" si="33"/>
        <v>132.47103494623656</v>
      </c>
    </row>
    <row r="121" spans="27:38" s="90" customFormat="1">
      <c r="AA121" s="89"/>
      <c r="AB121" s="89" t="s">
        <v>142</v>
      </c>
      <c r="AC121" s="79"/>
      <c r="AD121" s="79"/>
      <c r="AE121" s="79">
        <v>12882</v>
      </c>
      <c r="AF121" s="79"/>
      <c r="AG121" s="85">
        <f t="shared" si="32"/>
        <v>12882</v>
      </c>
      <c r="AH121" s="85"/>
      <c r="AI121" s="85"/>
      <c r="AJ121" s="85">
        <v>19.911693548387099</v>
      </c>
      <c r="AK121" s="85"/>
      <c r="AL121" s="85">
        <f t="shared" si="33"/>
        <v>19.911693548387099</v>
      </c>
    </row>
    <row r="122" spans="27:38" s="90" customFormat="1">
      <c r="AA122" s="89"/>
      <c r="AB122" s="89" t="s">
        <v>143</v>
      </c>
      <c r="AC122" s="79"/>
      <c r="AD122" s="79"/>
      <c r="AE122" s="79">
        <v>32385</v>
      </c>
      <c r="AF122" s="79">
        <v>21764</v>
      </c>
      <c r="AG122" s="85">
        <f t="shared" si="32"/>
        <v>54149</v>
      </c>
      <c r="AH122" s="85"/>
      <c r="AI122" s="85"/>
      <c r="AJ122" s="85">
        <v>50.057459677419352</v>
      </c>
      <c r="AK122" s="85">
        <v>33.640591397849462</v>
      </c>
      <c r="AL122" s="85">
        <f t="shared" si="33"/>
        <v>83.698051075268808</v>
      </c>
    </row>
    <row r="123" spans="27:38" s="90" customFormat="1">
      <c r="AA123" s="89"/>
      <c r="AB123" s="89" t="s">
        <v>144</v>
      </c>
      <c r="AC123" s="79"/>
      <c r="AD123" s="79"/>
      <c r="AE123" s="79">
        <v>27375</v>
      </c>
      <c r="AF123" s="79">
        <v>33136</v>
      </c>
      <c r="AG123" s="85">
        <f t="shared" si="32"/>
        <v>60511</v>
      </c>
      <c r="AH123" s="85"/>
      <c r="AI123" s="85"/>
      <c r="AJ123" s="85">
        <v>42.313508064516128</v>
      </c>
      <c r="AK123" s="85">
        <v>51.218279569892474</v>
      </c>
      <c r="AL123" s="85">
        <f t="shared" si="33"/>
        <v>93.531787634408602</v>
      </c>
    </row>
    <row r="124" spans="27:38" s="90" customFormat="1">
      <c r="AA124" s="89"/>
      <c r="AB124" s="89" t="s">
        <v>145</v>
      </c>
      <c r="AC124" s="79"/>
      <c r="AD124" s="79"/>
      <c r="AE124" s="79">
        <v>52871</v>
      </c>
      <c r="AF124" s="79">
        <v>86020</v>
      </c>
      <c r="AG124" s="85">
        <f t="shared" si="32"/>
        <v>138891</v>
      </c>
      <c r="AH124" s="85"/>
      <c r="AI124" s="85"/>
      <c r="AJ124" s="85">
        <v>81.722647849462362</v>
      </c>
      <c r="AK124" s="85">
        <v>132.96102150537635</v>
      </c>
      <c r="AL124" s="85">
        <f t="shared" si="33"/>
        <v>214.68366935483871</v>
      </c>
    </row>
    <row r="125" spans="27:38" s="90" customFormat="1">
      <c r="AA125" s="89"/>
      <c r="AB125" s="89" t="s">
        <v>147</v>
      </c>
      <c r="AC125" s="79"/>
      <c r="AD125" s="79"/>
      <c r="AE125" s="79">
        <v>420464</v>
      </c>
      <c r="AF125" s="79">
        <v>55244</v>
      </c>
      <c r="AG125" s="85">
        <f t="shared" si="32"/>
        <v>475708</v>
      </c>
      <c r="AH125" s="85"/>
      <c r="AI125" s="85"/>
      <c r="AJ125" s="85">
        <v>649.91075268817201</v>
      </c>
      <c r="AK125" s="85">
        <v>85.390591397849448</v>
      </c>
      <c r="AL125" s="85">
        <f t="shared" si="33"/>
        <v>735.30134408602146</v>
      </c>
    </row>
    <row r="126" spans="27:38" s="90" customFormat="1">
      <c r="AA126" s="83">
        <v>39</v>
      </c>
      <c r="AB126" s="94" t="s">
        <v>46</v>
      </c>
      <c r="AC126" s="95">
        <v>0</v>
      </c>
      <c r="AD126" s="95">
        <v>0</v>
      </c>
      <c r="AE126" s="95">
        <v>418913</v>
      </c>
      <c r="AF126" s="95">
        <v>48437</v>
      </c>
      <c r="AG126" s="41">
        <f t="shared" si="32"/>
        <v>467350</v>
      </c>
      <c r="AH126" s="51" t="s">
        <v>203</v>
      </c>
      <c r="AI126" s="51" t="s">
        <v>203</v>
      </c>
      <c r="AJ126" s="32">
        <v>647.51337365591382</v>
      </c>
      <c r="AK126" s="32">
        <v>74.869018817204307</v>
      </c>
      <c r="AL126" s="32">
        <f>AH126+AI126+AJ126+AK126</f>
        <v>722.3823924731181</v>
      </c>
    </row>
    <row r="127" spans="27:38" s="90" customFormat="1" ht="30">
      <c r="AA127" s="89"/>
      <c r="AB127" s="93" t="s">
        <v>148</v>
      </c>
      <c r="AC127" s="79"/>
      <c r="AD127" s="79"/>
      <c r="AE127" s="79">
        <v>418913</v>
      </c>
      <c r="AF127" s="79">
        <v>48437</v>
      </c>
      <c r="AG127" s="85">
        <f t="shared" si="32"/>
        <v>467350</v>
      </c>
      <c r="AH127" s="85"/>
      <c r="AI127" s="85"/>
      <c r="AJ127" s="85">
        <v>647.51337365591382</v>
      </c>
      <c r="AK127" s="85">
        <v>74.869018817204307</v>
      </c>
      <c r="AL127" s="85">
        <f>SUM(AH127:AK127)</f>
        <v>722.3823924731181</v>
      </c>
    </row>
    <row r="128" spans="27:38" s="90" customFormat="1">
      <c r="AA128" s="83">
        <v>40</v>
      </c>
      <c r="AB128" s="84" t="s">
        <v>47</v>
      </c>
      <c r="AC128" s="41">
        <v>117240</v>
      </c>
      <c r="AD128" s="41">
        <v>0</v>
      </c>
      <c r="AE128" s="41">
        <v>3119296</v>
      </c>
      <c r="AF128" s="41">
        <v>2032136</v>
      </c>
      <c r="AG128" s="41">
        <f t="shared" si="32"/>
        <v>5268672</v>
      </c>
      <c r="AH128" s="32">
        <v>181.21774193548387</v>
      </c>
      <c r="AI128" s="32" t="s">
        <v>203</v>
      </c>
      <c r="AJ128" s="32">
        <v>4821.49247311828</v>
      </c>
      <c r="AK128" s="32">
        <v>3141.0704301075266</v>
      </c>
      <c r="AL128" s="32">
        <f>AH128+AI128+AJ128+AK128</f>
        <v>8143.7806451612905</v>
      </c>
    </row>
    <row r="129" spans="27:38" s="90" customFormat="1">
      <c r="AA129" s="89"/>
      <c r="AB129" s="89" t="s">
        <v>149</v>
      </c>
      <c r="AC129" s="79">
        <v>117240</v>
      </c>
      <c r="AD129" s="79">
        <v>0</v>
      </c>
      <c r="AE129" s="79">
        <v>3119296</v>
      </c>
      <c r="AF129" s="79">
        <v>2032136</v>
      </c>
      <c r="AG129" s="85">
        <f>AC129+AD129+AE129+AF129</f>
        <v>5268672</v>
      </c>
      <c r="AH129" s="85">
        <v>181.21774193548387</v>
      </c>
      <c r="AI129" s="85"/>
      <c r="AJ129" s="85">
        <v>4821.49247311828</v>
      </c>
      <c r="AK129" s="85">
        <v>3141.0704301075266</v>
      </c>
      <c r="AL129" s="85">
        <f>AH129+AI129+AJ129+AK129</f>
        <v>8143.7806451612905</v>
      </c>
    </row>
    <row r="130" spans="27:38" s="90" customFormat="1">
      <c r="AA130" s="83">
        <v>41</v>
      </c>
      <c r="AB130" s="84" t="s">
        <v>48</v>
      </c>
      <c r="AC130" s="41">
        <v>615342</v>
      </c>
      <c r="AD130" s="41">
        <v>0</v>
      </c>
      <c r="AE130" s="41">
        <v>6134306</v>
      </c>
      <c r="AF130" s="41">
        <v>2275387</v>
      </c>
      <c r="AG130" s="41">
        <f>SUM(AC130:AF130)</f>
        <v>9025035</v>
      </c>
      <c r="AH130" s="32">
        <v>951.13346774193542</v>
      </c>
      <c r="AI130" s="32" t="s">
        <v>203</v>
      </c>
      <c r="AJ130" s="32">
        <v>9481.7901881720427</v>
      </c>
      <c r="AK130" s="32">
        <v>3517.0632392473117</v>
      </c>
      <c r="AL130" s="32">
        <f>AH130+AI130+AJ130+AK130</f>
        <v>13949.986895161292</v>
      </c>
    </row>
    <row r="131" spans="27:38" s="90" customFormat="1">
      <c r="AA131" s="89"/>
      <c r="AB131" s="89" t="s">
        <v>150</v>
      </c>
      <c r="AC131" s="79">
        <v>615342</v>
      </c>
      <c r="AD131" s="79"/>
      <c r="AE131" s="79">
        <v>2515065.46</v>
      </c>
      <c r="AF131" s="79">
        <v>750877.71000000008</v>
      </c>
      <c r="AG131" s="85">
        <f>SUM(AC131:AF131)</f>
        <v>3881285.17</v>
      </c>
      <c r="AH131" s="85">
        <v>951.13346774193542</v>
      </c>
      <c r="AI131" s="85"/>
      <c r="AJ131" s="85">
        <v>3887.5339771505373</v>
      </c>
      <c r="AK131" s="85">
        <v>1160.6308689516129</v>
      </c>
      <c r="AL131" s="85">
        <f>SUM(AH131:AK131)</f>
        <v>5999.2983138440859</v>
      </c>
    </row>
    <row r="132" spans="27:38" s="90" customFormat="1">
      <c r="AA132" s="89"/>
      <c r="AB132" s="89" t="s">
        <v>151</v>
      </c>
      <c r="AC132" s="79"/>
      <c r="AD132" s="79"/>
      <c r="AE132" s="79">
        <v>3619240.54</v>
      </c>
      <c r="AF132" s="79">
        <v>1524509.29</v>
      </c>
      <c r="AG132" s="85">
        <f>SUM(AC132:AF132)</f>
        <v>5143749.83</v>
      </c>
      <c r="AH132" s="85"/>
      <c r="AI132" s="85"/>
      <c r="AJ132" s="85">
        <v>5594.2562110215049</v>
      </c>
      <c r="AK132" s="85">
        <v>2356.4323702956985</v>
      </c>
      <c r="AL132" s="85">
        <f>SUM(AH132:AK132)</f>
        <v>7950.688581317203</v>
      </c>
    </row>
    <row r="133" spans="27:38" s="90" customFormat="1">
      <c r="AA133" s="83">
        <v>42</v>
      </c>
      <c r="AB133" s="84" t="s">
        <v>49</v>
      </c>
      <c r="AC133" s="41">
        <v>0</v>
      </c>
      <c r="AD133" s="41">
        <v>0</v>
      </c>
      <c r="AE133" s="41">
        <v>565606</v>
      </c>
      <c r="AF133" s="41">
        <v>377452</v>
      </c>
      <c r="AG133" s="41">
        <f>SUM(AC133:AF133)</f>
        <v>943058</v>
      </c>
      <c r="AH133" s="32" t="s">
        <v>203</v>
      </c>
      <c r="AI133" s="32" t="s">
        <v>203</v>
      </c>
      <c r="AJ133" s="32">
        <v>874.25658602150531</v>
      </c>
      <c r="AK133" s="32">
        <v>583.42715053763436</v>
      </c>
      <c r="AL133" s="32">
        <f>AH133+AI133+AJ133+AK133</f>
        <v>1457.6837365591396</v>
      </c>
    </row>
    <row r="134" spans="27:38" s="90" customFormat="1">
      <c r="AA134" s="89"/>
      <c r="AB134" s="89" t="s">
        <v>152</v>
      </c>
      <c r="AC134" s="79"/>
      <c r="AD134" s="79"/>
      <c r="AE134" s="79">
        <v>565606</v>
      </c>
      <c r="AF134" s="79">
        <v>377452</v>
      </c>
      <c r="AG134" s="85">
        <f>AF134+AE134</f>
        <v>943058</v>
      </c>
      <c r="AH134" s="85"/>
      <c r="AI134" s="85"/>
      <c r="AJ134" s="85">
        <v>874.25658602150531</v>
      </c>
      <c r="AK134" s="85">
        <v>583.42715053763436</v>
      </c>
      <c r="AL134" s="85">
        <f>AH134+AI134+AJ134+AK134</f>
        <v>1457.6837365591396</v>
      </c>
    </row>
    <row r="135" spans="27:38" s="90" customFormat="1">
      <c r="AA135" s="83">
        <v>43</v>
      </c>
      <c r="AB135" s="84" t="s">
        <v>50</v>
      </c>
      <c r="AC135" s="96">
        <v>271869</v>
      </c>
      <c r="AD135" s="41"/>
      <c r="AE135" s="96">
        <v>2689412</v>
      </c>
      <c r="AF135" s="96">
        <v>2031589</v>
      </c>
      <c r="AG135" s="41">
        <f>SUM(AC135:AF135)</f>
        <v>4992870</v>
      </c>
      <c r="AH135" s="32">
        <v>420.22762096774193</v>
      </c>
      <c r="AI135" s="32" t="s">
        <v>203</v>
      </c>
      <c r="AJ135" s="32">
        <v>4157.0212365591397</v>
      </c>
      <c r="AK135" s="32">
        <v>3140.2249327956988</v>
      </c>
      <c r="AL135" s="32">
        <f>AH135+AI135+AJ135+AK135</f>
        <v>7717.4737903225805</v>
      </c>
    </row>
    <row r="136" spans="27:38" s="90" customFormat="1">
      <c r="AA136" s="89"/>
      <c r="AB136" s="89" t="s">
        <v>153</v>
      </c>
      <c r="AC136" s="79">
        <v>271869</v>
      </c>
      <c r="AD136" s="79"/>
      <c r="AE136" s="79">
        <v>240433</v>
      </c>
      <c r="AF136" s="79">
        <v>344557</v>
      </c>
      <c r="AG136" s="85">
        <f t="shared" ref="AG136:AG141" si="34">SUM(AC136:AF136)</f>
        <v>856859</v>
      </c>
      <c r="AH136" s="85">
        <v>420.22762096774193</v>
      </c>
      <c r="AI136" s="85"/>
      <c r="AJ136" s="85">
        <v>371.63702956989249</v>
      </c>
      <c r="AK136" s="85">
        <v>532.58138440860216</v>
      </c>
      <c r="AL136" s="85">
        <f t="shared" ref="AL136:AL141" si="35">SUM(AH136:AK136)</f>
        <v>1324.4460349462365</v>
      </c>
    </row>
    <row r="137" spans="27:38" s="90" customFormat="1">
      <c r="AA137" s="89"/>
      <c r="AB137" s="89" t="s">
        <v>154</v>
      </c>
      <c r="AC137" s="79"/>
      <c r="AD137" s="79"/>
      <c r="AE137" s="79">
        <v>1157523</v>
      </c>
      <c r="AF137" s="79">
        <v>966427</v>
      </c>
      <c r="AG137" s="85">
        <f t="shared" si="34"/>
        <v>2123950</v>
      </c>
      <c r="AH137" s="85"/>
      <c r="AI137" s="85"/>
      <c r="AJ137" s="85">
        <v>1789.1820564516129</v>
      </c>
      <c r="AK137" s="85">
        <v>1493.8051747311827</v>
      </c>
      <c r="AL137" s="85">
        <f t="shared" si="35"/>
        <v>3282.9872311827958</v>
      </c>
    </row>
    <row r="138" spans="27:38" s="90" customFormat="1">
      <c r="AA138" s="89"/>
      <c r="AB138" s="89" t="s">
        <v>155</v>
      </c>
      <c r="AC138" s="79"/>
      <c r="AD138" s="79"/>
      <c r="AE138" s="79">
        <v>582258</v>
      </c>
      <c r="AF138" s="79"/>
      <c r="AG138" s="85">
        <f t="shared" si="34"/>
        <v>582258</v>
      </c>
      <c r="AH138" s="85"/>
      <c r="AI138" s="85"/>
      <c r="AJ138" s="85">
        <v>899.99556451612898</v>
      </c>
      <c r="AK138" s="85"/>
      <c r="AL138" s="85">
        <f t="shared" si="35"/>
        <v>899.99556451612898</v>
      </c>
    </row>
    <row r="139" spans="27:38" s="90" customFormat="1">
      <c r="AA139" s="89"/>
      <c r="AB139" s="89" t="s">
        <v>199</v>
      </c>
      <c r="AC139" s="79"/>
      <c r="AD139" s="79"/>
      <c r="AE139" s="79">
        <v>388082</v>
      </c>
      <c r="AF139" s="79">
        <v>615369</v>
      </c>
      <c r="AG139" s="85">
        <f t="shared" si="34"/>
        <v>1003451</v>
      </c>
      <c r="AH139" s="85"/>
      <c r="AI139" s="85"/>
      <c r="AJ139" s="85">
        <v>599.85793010752684</v>
      </c>
      <c r="AK139" s="85">
        <v>951.17520161290315</v>
      </c>
      <c r="AL139" s="85">
        <f t="shared" si="35"/>
        <v>1551.03313172043</v>
      </c>
    </row>
    <row r="140" spans="27:38" s="90" customFormat="1">
      <c r="AA140" s="89"/>
      <c r="AB140" s="89" t="s">
        <v>200</v>
      </c>
      <c r="AC140" s="79"/>
      <c r="AD140" s="79"/>
      <c r="AE140" s="79">
        <v>55940</v>
      </c>
      <c r="AF140" s="79">
        <v>105236</v>
      </c>
      <c r="AG140" s="85">
        <f t="shared" si="34"/>
        <v>161176</v>
      </c>
      <c r="AH140" s="85"/>
      <c r="AI140" s="85"/>
      <c r="AJ140" s="85">
        <v>86.466397849462354</v>
      </c>
      <c r="AK140" s="85">
        <v>162.66317204301072</v>
      </c>
      <c r="AL140" s="85">
        <f t="shared" si="35"/>
        <v>249.12956989247306</v>
      </c>
    </row>
    <row r="141" spans="27:38" s="90" customFormat="1">
      <c r="AA141" s="89"/>
      <c r="AB141" s="89" t="s">
        <v>201</v>
      </c>
      <c r="AC141" s="79"/>
      <c r="AD141" s="79"/>
      <c r="AE141" s="79">
        <v>265176</v>
      </c>
      <c r="AF141" s="79"/>
      <c r="AG141" s="85">
        <f t="shared" si="34"/>
        <v>265176</v>
      </c>
      <c r="AH141" s="85"/>
      <c r="AI141" s="85"/>
      <c r="AJ141" s="85">
        <v>409.88225806451612</v>
      </c>
      <c r="AK141" s="85"/>
      <c r="AL141" s="85">
        <f t="shared" si="35"/>
        <v>409.88225806451612</v>
      </c>
    </row>
    <row r="142" spans="27:38" s="90" customFormat="1">
      <c r="AA142" s="83">
        <v>44</v>
      </c>
      <c r="AB142" s="84" t="s">
        <v>51</v>
      </c>
      <c r="AC142" s="41">
        <v>915498</v>
      </c>
      <c r="AD142" s="41">
        <v>147637</v>
      </c>
      <c r="AE142" s="96">
        <v>3235189</v>
      </c>
      <c r="AF142" s="41">
        <v>800229</v>
      </c>
      <c r="AG142" s="41">
        <f>SUM(AC142:AF142)</f>
        <v>5098553</v>
      </c>
      <c r="AH142" s="32">
        <v>1415.0842741935483</v>
      </c>
      <c r="AI142" s="32">
        <v>228.20235215053762</v>
      </c>
      <c r="AJ142" s="32">
        <v>5000.6281586021496</v>
      </c>
      <c r="AK142" s="32">
        <v>1236.9131048387096</v>
      </c>
      <c r="AL142" s="32">
        <f>AH142+AI142+AJ142+AK142</f>
        <v>7880.827889784945</v>
      </c>
    </row>
    <row r="143" spans="27:38" s="90" customFormat="1">
      <c r="AA143" s="89"/>
      <c r="AB143" s="89" t="s">
        <v>156</v>
      </c>
      <c r="AC143" s="79">
        <v>915498</v>
      </c>
      <c r="AD143" s="79">
        <v>147637</v>
      </c>
      <c r="AE143" s="79">
        <v>1913135</v>
      </c>
      <c r="AF143" s="79">
        <v>621054</v>
      </c>
      <c r="AG143" s="85">
        <f>AC143+AD143+AE143+AF143</f>
        <v>3597324</v>
      </c>
      <c r="AH143" s="85">
        <v>1415.0842741935483</v>
      </c>
      <c r="AI143" s="85">
        <v>228.20235215053762</v>
      </c>
      <c r="AJ143" s="85">
        <v>2957.1307123655911</v>
      </c>
      <c r="AK143" s="85">
        <v>959.96249999999998</v>
      </c>
      <c r="AL143" s="85">
        <f>AH143+AI143+AJ143+AK143</f>
        <v>5560.3798387096767</v>
      </c>
    </row>
    <row r="144" spans="27:38" s="90" customFormat="1">
      <c r="AA144" s="89"/>
      <c r="AB144" s="89" t="s">
        <v>157</v>
      </c>
      <c r="AC144" s="79"/>
      <c r="AD144" s="79"/>
      <c r="AE144" s="79">
        <v>1292704</v>
      </c>
      <c r="AF144" s="79">
        <v>167488</v>
      </c>
      <c r="AG144" s="85">
        <f>AC144+AD144+AE144+AF144</f>
        <v>1460192</v>
      </c>
      <c r="AH144" s="85"/>
      <c r="AI144" s="85"/>
      <c r="AJ144" s="85">
        <v>1998.1311827956988</v>
      </c>
      <c r="AK144" s="85">
        <v>258.88602150537633</v>
      </c>
      <c r="AL144" s="85">
        <f>AH144+AI144+AJ144+AK144</f>
        <v>2257.0172043010753</v>
      </c>
    </row>
    <row r="145" spans="27:38" s="90" customFormat="1">
      <c r="AA145" s="89"/>
      <c r="AB145" s="89" t="s">
        <v>197</v>
      </c>
      <c r="AC145" s="79"/>
      <c r="AD145" s="79"/>
      <c r="AE145" s="79">
        <v>29350</v>
      </c>
      <c r="AF145" s="79">
        <v>11687</v>
      </c>
      <c r="AG145" s="85">
        <f>AC145+AD145+AE145+AF145</f>
        <v>41037</v>
      </c>
      <c r="AH145" s="85"/>
      <c r="AI145" s="85"/>
      <c r="AJ145" s="85">
        <v>45.366263440860209</v>
      </c>
      <c r="AK145" s="85">
        <v>18.064583333333331</v>
      </c>
      <c r="AL145" s="85">
        <f>AH145+AI145+AJ145+AK145</f>
        <v>63.43084677419354</v>
      </c>
    </row>
    <row r="146" spans="27:38" s="90" customFormat="1">
      <c r="AA146" s="83">
        <v>45</v>
      </c>
      <c r="AB146" s="84" t="s">
        <v>52</v>
      </c>
      <c r="AC146" s="41">
        <v>201024</v>
      </c>
      <c r="AD146" s="41">
        <v>8677</v>
      </c>
      <c r="AE146" s="53">
        <v>2936508</v>
      </c>
      <c r="AF146" s="51">
        <v>2651554</v>
      </c>
      <c r="AG146" s="41">
        <f>SUM(AC146:AF146)</f>
        <v>5797763</v>
      </c>
      <c r="AH146" s="32">
        <v>310.72258064516126</v>
      </c>
      <c r="AI146" s="32">
        <v>13.412029569892471</v>
      </c>
      <c r="AJ146" s="32">
        <v>4538.9572580645163</v>
      </c>
      <c r="AK146" s="32">
        <v>4098.5041666666666</v>
      </c>
      <c r="AL146" s="32">
        <f>AH146+AI146+AJ146+AK146</f>
        <v>8961.5960349462366</v>
      </c>
    </row>
    <row r="147" spans="27:38" s="90" customFormat="1">
      <c r="AA147" s="89"/>
      <c r="AB147" s="89" t="s">
        <v>158</v>
      </c>
      <c r="AC147" s="79">
        <v>201024</v>
      </c>
      <c r="AD147" s="79">
        <v>8677</v>
      </c>
      <c r="AE147" s="79">
        <v>2936508</v>
      </c>
      <c r="AF147" s="79">
        <v>2651554</v>
      </c>
      <c r="AG147" s="79">
        <f>AG146</f>
        <v>5797763</v>
      </c>
      <c r="AH147" s="85"/>
      <c r="AI147" s="85">
        <v>13.412029569892471</v>
      </c>
      <c r="AJ147" s="85">
        <v>4538.9572580645163</v>
      </c>
      <c r="AK147" s="85">
        <v>4098.5041666666666</v>
      </c>
      <c r="AL147" s="85">
        <f t="shared" ref="AL147:AL158" si="36">AH147+AI147+AJ147+AK147</f>
        <v>8650.873454301076</v>
      </c>
    </row>
    <row r="148" spans="27:38" s="90" customFormat="1">
      <c r="AA148" s="83">
        <v>46</v>
      </c>
      <c r="AB148" s="84" t="s">
        <v>53</v>
      </c>
      <c r="AC148" s="41">
        <v>12092</v>
      </c>
      <c r="AD148" s="41">
        <v>0</v>
      </c>
      <c r="AE148" s="96">
        <v>934130</v>
      </c>
      <c r="AF148" s="41">
        <v>629811</v>
      </c>
      <c r="AG148" s="41">
        <f t="shared" ref="AG148:AG159" si="37">SUM(AC148:AF148)</f>
        <v>1576033</v>
      </c>
      <c r="AH148" s="32">
        <v>18.690591397849463</v>
      </c>
      <c r="AI148" s="32" t="s">
        <v>203</v>
      </c>
      <c r="AJ148" s="32">
        <v>1443.8837365591396</v>
      </c>
      <c r="AK148" s="32">
        <v>973.49818548387088</v>
      </c>
      <c r="AL148" s="32">
        <f t="shared" si="36"/>
        <v>2436.0725134408599</v>
      </c>
    </row>
    <row r="149" spans="27:38" s="90" customFormat="1">
      <c r="AA149" s="89"/>
      <c r="AB149" s="89" t="s">
        <v>159</v>
      </c>
      <c r="AC149" s="79">
        <v>12092</v>
      </c>
      <c r="AD149" s="79"/>
      <c r="AE149" s="79">
        <v>934130</v>
      </c>
      <c r="AF149" s="79">
        <v>629811</v>
      </c>
      <c r="AG149" s="85">
        <f t="shared" si="37"/>
        <v>1576033</v>
      </c>
      <c r="AH149" s="85">
        <v>18.690591397849463</v>
      </c>
      <c r="AI149" s="85"/>
      <c r="AJ149" s="85">
        <v>1443.8837365591396</v>
      </c>
      <c r="AK149" s="85">
        <v>973.49818548387088</v>
      </c>
      <c r="AL149" s="85">
        <f t="shared" si="36"/>
        <v>2436.0725134408599</v>
      </c>
    </row>
    <row r="150" spans="27:38" s="90" customFormat="1">
      <c r="AA150" s="83">
        <v>47</v>
      </c>
      <c r="AB150" s="84" t="s">
        <v>54</v>
      </c>
      <c r="AC150" s="41">
        <v>61796</v>
      </c>
      <c r="AD150" s="41">
        <v>0</v>
      </c>
      <c r="AE150" s="41">
        <v>2220284</v>
      </c>
      <c r="AF150" s="41">
        <v>766071</v>
      </c>
      <c r="AG150" s="41">
        <f t="shared" si="37"/>
        <v>3048151</v>
      </c>
      <c r="AH150" s="32">
        <v>95.51801075268817</v>
      </c>
      <c r="AI150" s="32" t="s">
        <v>203</v>
      </c>
      <c r="AJ150" s="32">
        <v>3431.8905913978497</v>
      </c>
      <c r="AK150" s="32">
        <v>1184.1151209677419</v>
      </c>
      <c r="AL150" s="32">
        <f t="shared" si="36"/>
        <v>4711.52372311828</v>
      </c>
    </row>
    <row r="151" spans="27:38" s="90" customFormat="1">
      <c r="AA151" s="89"/>
      <c r="AB151" s="89" t="s">
        <v>160</v>
      </c>
      <c r="AC151" s="79">
        <v>61796</v>
      </c>
      <c r="AD151" s="79"/>
      <c r="AE151" s="79">
        <v>144318.46</v>
      </c>
      <c r="AF151" s="79">
        <v>91162.448999999993</v>
      </c>
      <c r="AG151" s="85">
        <f t="shared" si="37"/>
        <v>297276.90899999999</v>
      </c>
      <c r="AH151" s="85">
        <v>95.51801075268817</v>
      </c>
      <c r="AI151" s="85"/>
      <c r="AJ151" s="85">
        <v>223.0728884408602</v>
      </c>
      <c r="AK151" s="85">
        <v>140.90969939516128</v>
      </c>
      <c r="AL151" s="85">
        <f t="shared" si="36"/>
        <v>459.50059858870964</v>
      </c>
    </row>
    <row r="152" spans="27:38" s="90" customFormat="1">
      <c r="AA152" s="89"/>
      <c r="AB152" s="89" t="s">
        <v>163</v>
      </c>
      <c r="AC152" s="79"/>
      <c r="AD152" s="79"/>
      <c r="AE152" s="79">
        <v>57727.383999999998</v>
      </c>
      <c r="AF152" s="79"/>
      <c r="AG152" s="85">
        <f t="shared" si="37"/>
        <v>57727.383999999998</v>
      </c>
      <c r="AH152" s="85"/>
      <c r="AI152" s="85"/>
      <c r="AJ152" s="85">
        <v>89.229155376344067</v>
      </c>
      <c r="AK152" s="85"/>
      <c r="AL152" s="85">
        <f t="shared" si="36"/>
        <v>89.229155376344067</v>
      </c>
    </row>
    <row r="153" spans="27:38" s="90" customFormat="1">
      <c r="AA153" s="89"/>
      <c r="AB153" s="89" t="s">
        <v>164</v>
      </c>
      <c r="AC153" s="79"/>
      <c r="AD153" s="79"/>
      <c r="AE153" s="79">
        <v>177622.72</v>
      </c>
      <c r="AF153" s="79">
        <v>32174.982000000004</v>
      </c>
      <c r="AG153" s="85">
        <f t="shared" si="37"/>
        <v>209797.70199999999</v>
      </c>
      <c r="AH153" s="85"/>
      <c r="AI153" s="85"/>
      <c r="AJ153" s="85">
        <v>274.55124731182792</v>
      </c>
      <c r="AK153" s="85">
        <v>49.732835080645167</v>
      </c>
      <c r="AL153" s="85">
        <f t="shared" si="36"/>
        <v>324.28408239247307</v>
      </c>
    </row>
    <row r="154" spans="27:38" s="90" customFormat="1">
      <c r="AA154" s="89"/>
      <c r="AB154" s="89" t="s">
        <v>161</v>
      </c>
      <c r="AC154" s="79"/>
      <c r="AD154" s="79"/>
      <c r="AE154" s="79">
        <v>746015.424</v>
      </c>
      <c r="AF154" s="79">
        <v>169301.69099999999</v>
      </c>
      <c r="AG154" s="85">
        <f t="shared" si="37"/>
        <v>915317.11499999999</v>
      </c>
      <c r="AH154" s="85"/>
      <c r="AI154" s="85"/>
      <c r="AJ154" s="85">
        <v>1153.1152387096774</v>
      </c>
      <c r="AK154" s="85">
        <v>261.68944173387092</v>
      </c>
      <c r="AL154" s="85">
        <f t="shared" si="36"/>
        <v>1414.8046804435485</v>
      </c>
    </row>
    <row r="155" spans="27:38" s="90" customFormat="1">
      <c r="AA155" s="89"/>
      <c r="AB155" s="89" t="s">
        <v>167</v>
      </c>
      <c r="AC155" s="79"/>
      <c r="AD155" s="79"/>
      <c r="AE155" s="79">
        <v>781539.96800000011</v>
      </c>
      <c r="AF155" s="79">
        <v>311024.826</v>
      </c>
      <c r="AG155" s="85">
        <f t="shared" si="37"/>
        <v>1092564.7940000002</v>
      </c>
      <c r="AH155" s="85"/>
      <c r="AI155" s="85"/>
      <c r="AJ155" s="85">
        <v>1208.0254881720432</v>
      </c>
      <c r="AK155" s="85">
        <v>480.7507391129032</v>
      </c>
      <c r="AL155" s="85">
        <f t="shared" si="36"/>
        <v>1688.7762272849463</v>
      </c>
    </row>
    <row r="156" spans="27:38" s="90" customFormat="1">
      <c r="AA156" s="89"/>
      <c r="AB156" s="89" t="s">
        <v>166</v>
      </c>
      <c r="AC156" s="79"/>
      <c r="AD156" s="79"/>
      <c r="AE156" s="79">
        <v>124335.90400000001</v>
      </c>
      <c r="AF156" s="79">
        <v>57455.324999999997</v>
      </c>
      <c r="AG156" s="85">
        <f t="shared" si="37"/>
        <v>181791.22899999999</v>
      </c>
      <c r="AH156" s="85"/>
      <c r="AI156" s="85"/>
      <c r="AJ156" s="85">
        <v>192.18587311827957</v>
      </c>
      <c r="AK156" s="85">
        <v>88.808634072580631</v>
      </c>
      <c r="AL156" s="85">
        <f t="shared" si="36"/>
        <v>280.99450719086019</v>
      </c>
    </row>
    <row r="157" spans="27:38" s="90" customFormat="1">
      <c r="AA157" s="89"/>
      <c r="AB157" s="89" t="s">
        <v>162</v>
      </c>
      <c r="AC157" s="79"/>
      <c r="AD157" s="79"/>
      <c r="AE157" s="79">
        <v>113234.484</v>
      </c>
      <c r="AF157" s="79">
        <v>37537.478999999999</v>
      </c>
      <c r="AG157" s="85">
        <f t="shared" si="37"/>
        <v>150771.96299999999</v>
      </c>
      <c r="AH157" s="85"/>
      <c r="AI157" s="85"/>
      <c r="AJ157" s="85">
        <v>175.0264201612903</v>
      </c>
      <c r="AK157" s="85">
        <v>58.021640927419348</v>
      </c>
      <c r="AL157" s="85">
        <f t="shared" si="36"/>
        <v>233.04806108870966</v>
      </c>
    </row>
    <row r="158" spans="27:38" s="90" customFormat="1">
      <c r="AA158" s="89"/>
      <c r="AB158" s="89" t="s">
        <v>165</v>
      </c>
      <c r="AC158" s="79"/>
      <c r="AD158" s="79"/>
      <c r="AE158" s="79">
        <v>75489.656000000003</v>
      </c>
      <c r="AF158" s="79">
        <v>67414.247999999992</v>
      </c>
      <c r="AG158" s="85">
        <f t="shared" si="37"/>
        <v>142903.90399999998</v>
      </c>
      <c r="AH158" s="85"/>
      <c r="AI158" s="85"/>
      <c r="AJ158" s="85">
        <v>116.68428010752687</v>
      </c>
      <c r="AK158" s="85">
        <v>104.20213064516128</v>
      </c>
      <c r="AL158" s="85">
        <f t="shared" si="36"/>
        <v>220.88641075268816</v>
      </c>
    </row>
    <row r="159" spans="27:38" s="90" customFormat="1">
      <c r="AA159" s="83">
        <v>48</v>
      </c>
      <c r="AB159" s="84" t="s">
        <v>55</v>
      </c>
      <c r="AC159" s="41">
        <v>282743</v>
      </c>
      <c r="AD159" s="41">
        <v>0</v>
      </c>
      <c r="AE159" s="96">
        <v>1058289</v>
      </c>
      <c r="AF159" s="41">
        <v>353130</v>
      </c>
      <c r="AG159" s="41">
        <f t="shared" si="37"/>
        <v>1694162</v>
      </c>
      <c r="AH159" s="32">
        <v>437.03555107526876</v>
      </c>
      <c r="AI159" s="32" t="s">
        <v>203</v>
      </c>
      <c r="AJ159" s="32">
        <v>1635.7961693548384</v>
      </c>
      <c r="AK159" s="32">
        <v>545.83266129032256</v>
      </c>
      <c r="AL159" s="32">
        <f>AH159+AI159+AJ159+AK159</f>
        <v>2618.6643817204294</v>
      </c>
    </row>
    <row r="160" spans="27:38" s="90" customFormat="1">
      <c r="AA160" s="89"/>
      <c r="AB160" s="89" t="s">
        <v>168</v>
      </c>
      <c r="AC160" s="79">
        <v>282743</v>
      </c>
      <c r="AD160" s="79">
        <v>0</v>
      </c>
      <c r="AE160" s="79">
        <v>1058289</v>
      </c>
      <c r="AF160" s="79">
        <v>353130</v>
      </c>
      <c r="AG160" s="85">
        <f>AG159*100%</f>
        <v>1694162</v>
      </c>
      <c r="AH160" s="85">
        <v>437.03555107526876</v>
      </c>
      <c r="AI160" s="85"/>
      <c r="AJ160" s="85">
        <v>1635.7961693548384</v>
      </c>
      <c r="AK160" s="85">
        <v>545.83266129032256</v>
      </c>
      <c r="AL160" s="85">
        <f>SUM(AH160:AK160)</f>
        <v>2618.6643817204294</v>
      </c>
    </row>
    <row r="161" spans="27:38" s="90" customFormat="1">
      <c r="AA161" s="83">
        <v>49</v>
      </c>
      <c r="AB161" s="84" t="s">
        <v>56</v>
      </c>
      <c r="AC161" s="41">
        <v>0</v>
      </c>
      <c r="AD161" s="41">
        <v>7089</v>
      </c>
      <c r="AE161" s="96">
        <v>1268167</v>
      </c>
      <c r="AF161" s="41">
        <v>805782</v>
      </c>
      <c r="AG161" s="41">
        <f>SUM(AC161:AF161)</f>
        <v>2081038</v>
      </c>
      <c r="AH161" s="32" t="s">
        <v>203</v>
      </c>
      <c r="AI161" s="32">
        <v>10.957459677419353</v>
      </c>
      <c r="AJ161" s="32">
        <v>1960.2043682795697</v>
      </c>
      <c r="AK161" s="32">
        <v>1245.4963709677418</v>
      </c>
      <c r="AL161" s="32">
        <f t="shared" ref="AL161:AL200" si="38">SUM(AH161:AK161)</f>
        <v>3216.6581989247306</v>
      </c>
    </row>
    <row r="162" spans="27:38" s="90" customFormat="1">
      <c r="AA162" s="89"/>
      <c r="AB162" s="89" t="s">
        <v>169</v>
      </c>
      <c r="AC162" s="79"/>
      <c r="AD162" s="79">
        <v>7089</v>
      </c>
      <c r="AE162" s="79">
        <v>1268167</v>
      </c>
      <c r="AF162" s="79">
        <v>805782</v>
      </c>
      <c r="AG162" s="85">
        <f>AG161*100%</f>
        <v>2081038</v>
      </c>
      <c r="AH162" s="85"/>
      <c r="AI162" s="85">
        <v>10.957459677419353</v>
      </c>
      <c r="AJ162" s="85">
        <v>1960.2043682795697</v>
      </c>
      <c r="AK162" s="85">
        <v>1245.4963709677418</v>
      </c>
      <c r="AL162" s="85">
        <f t="shared" si="38"/>
        <v>3216.6581989247306</v>
      </c>
    </row>
    <row r="163" spans="27:38" s="90" customFormat="1">
      <c r="AA163" s="83">
        <v>50</v>
      </c>
      <c r="AB163" s="84" t="s">
        <v>57</v>
      </c>
      <c r="AC163" s="41">
        <v>0</v>
      </c>
      <c r="AD163" s="41">
        <v>0</v>
      </c>
      <c r="AE163" s="96">
        <v>106662</v>
      </c>
      <c r="AF163" s="41">
        <v>182482</v>
      </c>
      <c r="AG163" s="41">
        <f>SUM(AC163:AF163)</f>
        <v>289144</v>
      </c>
      <c r="AH163" s="32" t="s">
        <v>203</v>
      </c>
      <c r="AI163" s="32" t="s">
        <v>203</v>
      </c>
      <c r="AJ163" s="32">
        <v>164.86733870967743</v>
      </c>
      <c r="AK163" s="32">
        <v>282.0622311827957</v>
      </c>
      <c r="AL163" s="32">
        <f t="shared" si="38"/>
        <v>446.92956989247313</v>
      </c>
    </row>
    <row r="164" spans="27:38" s="90" customFormat="1">
      <c r="AA164" s="89"/>
      <c r="AB164" s="89" t="s">
        <v>170</v>
      </c>
      <c r="AC164" s="79"/>
      <c r="AD164" s="79"/>
      <c r="AE164" s="79">
        <v>106662</v>
      </c>
      <c r="AF164" s="79">
        <v>182482</v>
      </c>
      <c r="AG164" s="85">
        <f>AG163</f>
        <v>289144</v>
      </c>
      <c r="AH164" s="85"/>
      <c r="AI164" s="85"/>
      <c r="AJ164" s="85">
        <v>164.86733870967743</v>
      </c>
      <c r="AK164" s="85">
        <v>282.0622311827957</v>
      </c>
      <c r="AL164" s="85">
        <f t="shared" si="38"/>
        <v>446.92956989247313</v>
      </c>
    </row>
    <row r="165" spans="27:38" s="90" customFormat="1">
      <c r="AA165" s="83">
        <v>51</v>
      </c>
      <c r="AB165" s="84" t="s">
        <v>58</v>
      </c>
      <c r="AC165" s="41">
        <v>10613</v>
      </c>
      <c r="AD165" s="41">
        <v>0</v>
      </c>
      <c r="AE165" s="96">
        <v>3298724</v>
      </c>
      <c r="AF165" s="41">
        <v>523116.4</v>
      </c>
      <c r="AG165" s="41">
        <f>SUM(AC165:AF165)</f>
        <v>3832453.4</v>
      </c>
      <c r="AH165" s="32">
        <v>16.404502688172041</v>
      </c>
      <c r="AI165" s="32" t="s">
        <v>203</v>
      </c>
      <c r="AJ165" s="32">
        <v>5098.8341397849454</v>
      </c>
      <c r="AK165" s="32">
        <v>808.5804569892473</v>
      </c>
      <c r="AL165" s="32">
        <f t="shared" si="38"/>
        <v>5923.8190994623646</v>
      </c>
    </row>
    <row r="166" spans="27:38" s="90" customFormat="1">
      <c r="AA166" s="89"/>
      <c r="AB166" s="89" t="s">
        <v>171</v>
      </c>
      <c r="AC166" s="79">
        <v>10613</v>
      </c>
      <c r="AD166" s="79">
        <v>0</v>
      </c>
      <c r="AE166" s="79">
        <v>3298724</v>
      </c>
      <c r="AF166" s="79">
        <v>523116.4</v>
      </c>
      <c r="AG166" s="85">
        <f>AG165*100%</f>
        <v>3832453.4</v>
      </c>
      <c r="AH166" s="85">
        <v>16.404502688172041</v>
      </c>
      <c r="AI166" s="85"/>
      <c r="AJ166" s="85">
        <v>5098.8341397849454</v>
      </c>
      <c r="AK166" s="85">
        <v>808.5804569892473</v>
      </c>
      <c r="AL166" s="85">
        <f t="shared" si="38"/>
        <v>5923.8190994623646</v>
      </c>
    </row>
    <row r="167" spans="27:38" s="90" customFormat="1">
      <c r="AA167" s="83">
        <v>52</v>
      </c>
      <c r="AB167" s="84" t="s">
        <v>59</v>
      </c>
      <c r="AC167" s="41">
        <v>918160</v>
      </c>
      <c r="AD167" s="41">
        <v>0</v>
      </c>
      <c r="AE167" s="41">
        <v>1110285</v>
      </c>
      <c r="AF167" s="41">
        <v>1767267</v>
      </c>
      <c r="AG167" s="41">
        <f t="shared" ref="AG167:AG196" si="39">SUM(AC167:AF167)</f>
        <v>3795712</v>
      </c>
      <c r="AH167" s="32">
        <v>1419.1989247311826</v>
      </c>
      <c r="AI167" s="32" t="s">
        <v>203</v>
      </c>
      <c r="AJ167" s="32">
        <v>1716.1663306451612</v>
      </c>
      <c r="AK167" s="32">
        <v>2731.6627016129032</v>
      </c>
      <c r="AL167" s="32">
        <f t="shared" si="38"/>
        <v>5867.0279569892473</v>
      </c>
    </row>
    <row r="168" spans="27:38" s="90" customFormat="1">
      <c r="AA168" s="89"/>
      <c r="AB168" s="89" t="s">
        <v>172</v>
      </c>
      <c r="AC168" s="79">
        <v>918160</v>
      </c>
      <c r="AD168" s="79"/>
      <c r="AE168" s="79">
        <v>933417</v>
      </c>
      <c r="AF168" s="79">
        <v>1565042</v>
      </c>
      <c r="AG168" s="85">
        <f>SUM(AC168:AF168)</f>
        <v>3416619</v>
      </c>
      <c r="AH168" s="85">
        <v>1419.1989247311826</v>
      </c>
      <c r="AI168" s="85"/>
      <c r="AJ168" s="85">
        <v>1442.7816532258064</v>
      </c>
      <c r="AK168" s="85">
        <v>2419.0837365591397</v>
      </c>
      <c r="AL168" s="85">
        <f t="shared" si="38"/>
        <v>5281.0643145161284</v>
      </c>
    </row>
    <row r="169" spans="27:38" s="90" customFormat="1">
      <c r="AA169" s="89"/>
      <c r="AB169" s="89" t="s">
        <v>173</v>
      </c>
      <c r="AC169" s="79"/>
      <c r="AD169" s="79"/>
      <c r="AE169" s="79">
        <v>176868</v>
      </c>
      <c r="AF169" s="79">
        <v>159595</v>
      </c>
      <c r="AG169" s="85">
        <f t="shared" si="39"/>
        <v>336463</v>
      </c>
      <c r="AH169" s="85"/>
      <c r="AI169" s="85"/>
      <c r="AJ169" s="85">
        <v>273.38467741935483</v>
      </c>
      <c r="AK169" s="85">
        <v>246.68581989247309</v>
      </c>
      <c r="AL169" s="85">
        <f t="shared" si="38"/>
        <v>520.07049731182792</v>
      </c>
    </row>
    <row r="170" spans="27:38" s="90" customFormat="1">
      <c r="AA170" s="89"/>
      <c r="AB170" s="89" t="s">
        <v>174</v>
      </c>
      <c r="AC170" s="79"/>
      <c r="AD170" s="79"/>
      <c r="AE170" s="79"/>
      <c r="AF170" s="79">
        <v>42630</v>
      </c>
      <c r="AG170" s="85">
        <f t="shared" si="39"/>
        <v>42630</v>
      </c>
      <c r="AH170" s="85"/>
      <c r="AI170" s="85"/>
      <c r="AJ170" s="85"/>
      <c r="AK170" s="85">
        <v>65.89314516129032</v>
      </c>
      <c r="AL170" s="85">
        <f t="shared" si="38"/>
        <v>65.89314516129032</v>
      </c>
    </row>
    <row r="171" spans="27:38" s="90" customFormat="1">
      <c r="AA171" s="83">
        <v>53</v>
      </c>
      <c r="AB171" s="84" t="s">
        <v>60</v>
      </c>
      <c r="AC171" s="41">
        <v>615500</v>
      </c>
      <c r="AD171" s="41"/>
      <c r="AE171" s="41">
        <v>1468178</v>
      </c>
      <c r="AF171" s="41">
        <v>1022457</v>
      </c>
      <c r="AG171" s="41">
        <f t="shared" si="39"/>
        <v>3106135</v>
      </c>
      <c r="AH171" s="32">
        <v>951.37768817204289</v>
      </c>
      <c r="AI171" s="32" t="s">
        <v>203</v>
      </c>
      <c r="AJ171" s="32">
        <v>2269.3611559139781</v>
      </c>
      <c r="AK171" s="32">
        <v>1580.410685483871</v>
      </c>
      <c r="AL171" s="32">
        <f t="shared" si="38"/>
        <v>4801.1495295698915</v>
      </c>
    </row>
    <row r="172" spans="27:38" s="90" customFormat="1">
      <c r="AA172" s="89"/>
      <c r="AB172" s="89" t="s">
        <v>184</v>
      </c>
      <c r="AC172" s="79">
        <v>615500</v>
      </c>
      <c r="AD172" s="79"/>
      <c r="AE172" s="79">
        <v>1468178</v>
      </c>
      <c r="AF172" s="79">
        <v>1022457</v>
      </c>
      <c r="AG172" s="85">
        <f t="shared" si="39"/>
        <v>3106135</v>
      </c>
      <c r="AH172" s="85">
        <v>951.37768817204289</v>
      </c>
      <c r="AI172" s="85"/>
      <c r="AJ172" s="85">
        <v>2269.3611559139781</v>
      </c>
      <c r="AK172" s="85">
        <v>1580.410685483871</v>
      </c>
      <c r="AL172" s="85">
        <f t="shared" si="38"/>
        <v>4801.1495295698915</v>
      </c>
    </row>
    <row r="173" spans="27:38" s="90" customFormat="1">
      <c r="AA173" s="83">
        <v>54</v>
      </c>
      <c r="AB173" s="84" t="s">
        <v>61</v>
      </c>
      <c r="AC173" s="41">
        <v>137988</v>
      </c>
      <c r="AD173" s="41">
        <v>0</v>
      </c>
      <c r="AE173" s="41">
        <v>1480637</v>
      </c>
      <c r="AF173" s="41">
        <v>725584</v>
      </c>
      <c r="AG173" s="41">
        <f t="shared" si="39"/>
        <v>2344209</v>
      </c>
      <c r="AH173" s="32">
        <v>213.28790322580645</v>
      </c>
      <c r="AI173" s="32" t="s">
        <v>203</v>
      </c>
      <c r="AJ173" s="32">
        <v>2288.6190188172041</v>
      </c>
      <c r="AK173" s="32">
        <v>1121.5344086021505</v>
      </c>
      <c r="AL173" s="32">
        <f t="shared" si="38"/>
        <v>3623.4413306451611</v>
      </c>
    </row>
    <row r="174" spans="27:38" s="90" customFormat="1">
      <c r="AA174" s="89"/>
      <c r="AB174" s="89" t="s">
        <v>185</v>
      </c>
      <c r="AC174" s="79"/>
      <c r="AD174" s="79"/>
      <c r="AE174" s="79">
        <v>207607</v>
      </c>
      <c r="AF174" s="79">
        <v>96087</v>
      </c>
      <c r="AG174" s="85">
        <f t="shared" si="39"/>
        <v>303694</v>
      </c>
      <c r="AH174" s="85"/>
      <c r="AI174" s="85"/>
      <c r="AJ174" s="85">
        <v>320.89791666666667</v>
      </c>
      <c r="AK174" s="85">
        <v>148.52157258064517</v>
      </c>
      <c r="AL174" s="85">
        <f t="shared" si="38"/>
        <v>469.41948924731184</v>
      </c>
    </row>
    <row r="175" spans="27:38" s="90" customFormat="1">
      <c r="AA175" s="89"/>
      <c r="AB175" s="89" t="s">
        <v>186</v>
      </c>
      <c r="AC175" s="79"/>
      <c r="AD175" s="79"/>
      <c r="AE175" s="79">
        <v>123719</v>
      </c>
      <c r="AF175" s="79">
        <v>128787</v>
      </c>
      <c r="AG175" s="85">
        <f t="shared" si="39"/>
        <v>252506</v>
      </c>
      <c r="AH175" s="85"/>
      <c r="AI175" s="85"/>
      <c r="AJ175" s="85">
        <v>191.23232526881719</v>
      </c>
      <c r="AK175" s="85">
        <v>199.06592741935481</v>
      </c>
      <c r="AL175" s="85">
        <f t="shared" si="38"/>
        <v>390.298252688172</v>
      </c>
    </row>
    <row r="176" spans="27:38" s="90" customFormat="1">
      <c r="AA176" s="89"/>
      <c r="AB176" s="89" t="s">
        <v>187</v>
      </c>
      <c r="AC176" s="79"/>
      <c r="AD176" s="79"/>
      <c r="AE176" s="79">
        <v>6820</v>
      </c>
      <c r="AF176" s="79">
        <v>8619</v>
      </c>
      <c r="AG176" s="85">
        <f t="shared" si="39"/>
        <v>15439</v>
      </c>
      <c r="AH176" s="85"/>
      <c r="AI176" s="85"/>
      <c r="AJ176" s="85">
        <v>10.541666666666664</v>
      </c>
      <c r="AK176" s="85">
        <v>13.322379032258063</v>
      </c>
      <c r="AL176" s="85">
        <f t="shared" si="38"/>
        <v>23.864045698924727</v>
      </c>
    </row>
    <row r="177" spans="27:38" s="90" customFormat="1">
      <c r="AA177" s="89"/>
      <c r="AB177" s="89" t="s">
        <v>188</v>
      </c>
      <c r="AC177" s="79"/>
      <c r="AD177" s="79"/>
      <c r="AE177" s="79">
        <v>29106</v>
      </c>
      <c r="AF177" s="79">
        <v>1448</v>
      </c>
      <c r="AG177" s="85">
        <f t="shared" si="39"/>
        <v>30554</v>
      </c>
      <c r="AH177" s="85"/>
      <c r="AI177" s="85"/>
      <c r="AJ177" s="85">
        <v>44.989112903225802</v>
      </c>
      <c r="AK177" s="85">
        <v>2.2381720430107528</v>
      </c>
      <c r="AL177" s="85">
        <f t="shared" si="38"/>
        <v>47.227284946236551</v>
      </c>
    </row>
    <row r="178" spans="27:38" s="90" customFormat="1">
      <c r="AA178" s="89"/>
      <c r="AB178" s="89" t="s">
        <v>189</v>
      </c>
      <c r="AC178" s="79"/>
      <c r="AD178" s="79"/>
      <c r="AE178" s="79"/>
      <c r="AF178" s="79"/>
      <c r="AG178" s="85">
        <f t="shared" si="39"/>
        <v>0</v>
      </c>
      <c r="AH178" s="85"/>
      <c r="AI178" s="85"/>
      <c r="AJ178" s="85"/>
      <c r="AK178" s="85"/>
      <c r="AL178" s="85">
        <f t="shared" si="38"/>
        <v>0</v>
      </c>
    </row>
    <row r="179" spans="27:38" s="90" customFormat="1">
      <c r="AA179" s="89"/>
      <c r="AB179" s="89" t="s">
        <v>190</v>
      </c>
      <c r="AC179" s="79"/>
      <c r="AD179" s="79"/>
      <c r="AE179" s="79">
        <v>323063</v>
      </c>
      <c r="AF179" s="79"/>
      <c r="AG179" s="85">
        <f t="shared" si="39"/>
        <v>323063</v>
      </c>
      <c r="AH179" s="85"/>
      <c r="AI179" s="85"/>
      <c r="AJ179" s="85">
        <v>499.35813172043009</v>
      </c>
      <c r="AK179" s="85"/>
      <c r="AL179" s="85">
        <f t="shared" si="38"/>
        <v>499.35813172043009</v>
      </c>
    </row>
    <row r="180" spans="27:38" s="90" customFormat="1">
      <c r="AA180" s="89"/>
      <c r="AB180" s="89" t="s">
        <v>191</v>
      </c>
      <c r="AC180" s="79">
        <v>137988</v>
      </c>
      <c r="AD180" s="79"/>
      <c r="AE180" s="79">
        <v>72137</v>
      </c>
      <c r="AF180" s="79">
        <v>12067</v>
      </c>
      <c r="AG180" s="85">
        <f t="shared" si="39"/>
        <v>222192</v>
      </c>
      <c r="AH180" s="85">
        <v>213.28790322580645</v>
      </c>
      <c r="AI180" s="85"/>
      <c r="AJ180" s="85">
        <v>111.50208333333332</v>
      </c>
      <c r="AK180" s="85">
        <v>18.65194892473118</v>
      </c>
      <c r="AL180" s="85">
        <f t="shared" si="38"/>
        <v>343.44193548387096</v>
      </c>
    </row>
    <row r="181" spans="27:38" s="90" customFormat="1">
      <c r="AA181" s="89"/>
      <c r="AB181" s="89" t="s">
        <v>192</v>
      </c>
      <c r="AC181" s="79"/>
      <c r="AD181" s="79"/>
      <c r="AE181" s="79">
        <v>512865</v>
      </c>
      <c r="AF181" s="79">
        <v>465616</v>
      </c>
      <c r="AG181" s="85">
        <f t="shared" si="39"/>
        <v>978481</v>
      </c>
      <c r="AH181" s="85"/>
      <c r="AI181" s="85"/>
      <c r="AJ181" s="85">
        <v>792.73487903225805</v>
      </c>
      <c r="AK181" s="85">
        <v>719.70215053763445</v>
      </c>
      <c r="AL181" s="85">
        <f t="shared" si="38"/>
        <v>1512.4370295698925</v>
      </c>
    </row>
    <row r="182" spans="27:38" s="90" customFormat="1">
      <c r="AA182" s="89"/>
      <c r="AB182" s="89" t="s">
        <v>198</v>
      </c>
      <c r="AC182" s="79"/>
      <c r="AD182" s="79"/>
      <c r="AE182" s="79">
        <v>205320</v>
      </c>
      <c r="AF182" s="79">
        <v>12960</v>
      </c>
      <c r="AG182" s="85">
        <f t="shared" si="39"/>
        <v>218280</v>
      </c>
      <c r="AH182" s="85"/>
      <c r="AI182" s="85"/>
      <c r="AJ182" s="85">
        <v>317.36290322580641</v>
      </c>
      <c r="AK182" s="85"/>
      <c r="AL182" s="85">
        <f t="shared" si="38"/>
        <v>317.36290322580641</v>
      </c>
    </row>
    <row r="183" spans="27:38" s="90" customFormat="1">
      <c r="AA183" s="80">
        <v>55</v>
      </c>
      <c r="AB183" s="97" t="s">
        <v>62</v>
      </c>
      <c r="AC183" s="55">
        <v>0</v>
      </c>
      <c r="AD183" s="55">
        <v>54640</v>
      </c>
      <c r="AE183" s="55">
        <v>2411448</v>
      </c>
      <c r="AF183" s="55">
        <v>631578</v>
      </c>
      <c r="AG183" s="55">
        <f t="shared" si="39"/>
        <v>3097666</v>
      </c>
      <c r="AH183" s="26" t="s">
        <v>203</v>
      </c>
      <c r="AI183" s="26">
        <v>84.456989247311824</v>
      </c>
      <c r="AJ183" s="26">
        <v>3727.3725806451607</v>
      </c>
      <c r="AK183" s="26">
        <v>976.22943548387082</v>
      </c>
      <c r="AL183" s="26">
        <f t="shared" si="38"/>
        <v>4788.0590053763435</v>
      </c>
    </row>
    <row r="184" spans="27:38" s="90" customFormat="1">
      <c r="AA184" s="89"/>
      <c r="AB184" s="89" t="s">
        <v>175</v>
      </c>
      <c r="AC184" s="79"/>
      <c r="AD184" s="79"/>
      <c r="AE184" s="79">
        <v>720942</v>
      </c>
      <c r="AF184" s="79">
        <v>283700</v>
      </c>
      <c r="AG184" s="85">
        <f t="shared" si="39"/>
        <v>1004642</v>
      </c>
      <c r="AH184" s="85"/>
      <c r="AI184" s="85"/>
      <c r="AJ184" s="85">
        <v>1114.3592741935483</v>
      </c>
      <c r="AK184" s="85">
        <v>438.51478494623655</v>
      </c>
      <c r="AL184" s="85">
        <f t="shared" si="38"/>
        <v>1552.874059139785</v>
      </c>
    </row>
    <row r="185" spans="27:38" s="90" customFormat="1">
      <c r="AA185" s="89"/>
      <c r="AB185" s="89" t="s">
        <v>176</v>
      </c>
      <c r="AC185" s="79"/>
      <c r="AD185" s="79"/>
      <c r="AE185" s="79">
        <v>570254</v>
      </c>
      <c r="AF185" s="79">
        <v>40009</v>
      </c>
      <c r="AG185" s="85">
        <f t="shared" si="39"/>
        <v>610263</v>
      </c>
      <c r="AH185" s="85"/>
      <c r="AI185" s="85"/>
      <c r="AJ185" s="85">
        <v>881.44099462365591</v>
      </c>
      <c r="AK185" s="85">
        <v>61.841868279569887</v>
      </c>
      <c r="AL185" s="85">
        <f t="shared" si="38"/>
        <v>943.2828629032258</v>
      </c>
    </row>
    <row r="186" spans="27:38" s="90" customFormat="1">
      <c r="AA186" s="89"/>
      <c r="AB186" s="89" t="s">
        <v>177</v>
      </c>
      <c r="AC186" s="79"/>
      <c r="AD186" s="79">
        <v>54640</v>
      </c>
      <c r="AE186" s="79">
        <v>334362</v>
      </c>
      <c r="AF186" s="79">
        <v>128561</v>
      </c>
      <c r="AG186" s="85">
        <f t="shared" si="39"/>
        <v>517563</v>
      </c>
      <c r="AH186" s="85"/>
      <c r="AI186" s="85">
        <v>84.456989247311824</v>
      </c>
      <c r="AJ186" s="85">
        <v>516.82298387096773</v>
      </c>
      <c r="AK186" s="85">
        <v>198.71659946236559</v>
      </c>
      <c r="AL186" s="85">
        <f t="shared" si="38"/>
        <v>799.99657258064519</v>
      </c>
    </row>
    <row r="187" spans="27:38" s="90" customFormat="1">
      <c r="AA187" s="89"/>
      <c r="AB187" s="89" t="s">
        <v>179</v>
      </c>
      <c r="AC187" s="79"/>
      <c r="AD187" s="79"/>
      <c r="AE187" s="79">
        <v>185098</v>
      </c>
      <c r="AF187" s="79">
        <v>24429</v>
      </c>
      <c r="AG187" s="85">
        <f t="shared" si="39"/>
        <v>209527</v>
      </c>
      <c r="AH187" s="85"/>
      <c r="AI187" s="85"/>
      <c r="AJ187" s="85">
        <v>286.10577956989243</v>
      </c>
      <c r="AK187" s="85">
        <v>37.759879032258063</v>
      </c>
      <c r="AL187" s="85">
        <f t="shared" si="38"/>
        <v>323.86565860215052</v>
      </c>
    </row>
    <row r="188" spans="27:38" s="90" customFormat="1">
      <c r="AA188" s="89"/>
      <c r="AB188" s="89" t="s">
        <v>178</v>
      </c>
      <c r="AC188" s="79"/>
      <c r="AD188" s="79"/>
      <c r="AE188" s="79"/>
      <c r="AF188" s="79">
        <v>9769</v>
      </c>
      <c r="AG188" s="85">
        <f t="shared" si="39"/>
        <v>9769</v>
      </c>
      <c r="AH188" s="85"/>
      <c r="AI188" s="85"/>
      <c r="AJ188" s="85"/>
      <c r="AK188" s="85">
        <v>15.099932795698924</v>
      </c>
      <c r="AL188" s="85">
        <f t="shared" si="38"/>
        <v>15.099932795698924</v>
      </c>
    </row>
    <row r="189" spans="27:38" s="90" customFormat="1" ht="30">
      <c r="AA189" s="89"/>
      <c r="AB189" s="93" t="s">
        <v>180</v>
      </c>
      <c r="AC189" s="79"/>
      <c r="AD189" s="79"/>
      <c r="AE189" s="79">
        <v>110719</v>
      </c>
      <c r="AF189" s="79"/>
      <c r="AG189" s="85">
        <f t="shared" si="39"/>
        <v>110719</v>
      </c>
      <c r="AH189" s="85"/>
      <c r="AI189" s="85"/>
      <c r="AJ189" s="85">
        <v>171.13823924731182</v>
      </c>
      <c r="AK189" s="85"/>
      <c r="AL189" s="85">
        <f t="shared" si="38"/>
        <v>171.13823924731182</v>
      </c>
    </row>
    <row r="190" spans="27:38" s="90" customFormat="1">
      <c r="AA190" s="89"/>
      <c r="AB190" s="89" t="s">
        <v>181</v>
      </c>
      <c r="AC190" s="79"/>
      <c r="AD190" s="79"/>
      <c r="AE190" s="79">
        <v>455920</v>
      </c>
      <c r="AF190" s="79">
        <v>135305</v>
      </c>
      <c r="AG190" s="85">
        <f t="shared" si="39"/>
        <v>591225</v>
      </c>
      <c r="AH190" s="85"/>
      <c r="AI190" s="85"/>
      <c r="AJ190" s="85">
        <v>704.71505376344078</v>
      </c>
      <c r="AK190" s="85">
        <v>209.14079301075267</v>
      </c>
      <c r="AL190" s="85">
        <f t="shared" si="38"/>
        <v>913.85584677419342</v>
      </c>
    </row>
    <row r="191" spans="27:38" s="90" customFormat="1">
      <c r="AA191" s="89"/>
      <c r="AB191" s="89" t="s">
        <v>182</v>
      </c>
      <c r="AC191" s="79"/>
      <c r="AD191" s="79"/>
      <c r="AE191" s="79">
        <v>12233</v>
      </c>
      <c r="AF191" s="79"/>
      <c r="AG191" s="85">
        <f t="shared" si="39"/>
        <v>12233</v>
      </c>
      <c r="AH191" s="85"/>
      <c r="AI191" s="85"/>
      <c r="AJ191" s="85">
        <v>18.908534946236557</v>
      </c>
      <c r="AK191" s="85"/>
      <c r="AL191" s="85">
        <f t="shared" si="38"/>
        <v>18.908534946236557</v>
      </c>
    </row>
    <row r="192" spans="27:38" s="90" customFormat="1">
      <c r="AA192" s="89"/>
      <c r="AB192" s="89" t="s">
        <v>183</v>
      </c>
      <c r="AC192" s="79"/>
      <c r="AD192" s="79"/>
      <c r="AE192" s="79">
        <v>21920</v>
      </c>
      <c r="AF192" s="79">
        <v>9805</v>
      </c>
      <c r="AG192" s="85">
        <f t="shared" si="39"/>
        <v>31725</v>
      </c>
      <c r="AH192" s="85"/>
      <c r="AI192" s="85"/>
      <c r="AJ192" s="85">
        <v>33.881720430107521</v>
      </c>
      <c r="AK192" s="85">
        <v>15.155577956989248</v>
      </c>
      <c r="AL192" s="85">
        <f t="shared" si="38"/>
        <v>49.037298387096769</v>
      </c>
    </row>
    <row r="193" spans="13:38" s="90" customFormat="1">
      <c r="AA193" s="38">
        <v>56</v>
      </c>
      <c r="AB193" s="27" t="s">
        <v>63</v>
      </c>
      <c r="AC193" s="28">
        <v>93760</v>
      </c>
      <c r="AD193" s="28">
        <v>974</v>
      </c>
      <c r="AE193" s="28">
        <v>2343430</v>
      </c>
      <c r="AF193" s="28">
        <v>2111351</v>
      </c>
      <c r="AG193" s="28">
        <f t="shared" si="39"/>
        <v>4549515</v>
      </c>
      <c r="AH193" s="29">
        <v>144.92473118279568</v>
      </c>
      <c r="AI193" s="29">
        <v>1.5055107526881719</v>
      </c>
      <c r="AJ193" s="29">
        <v>3622.2372311827953</v>
      </c>
      <c r="AK193" s="29">
        <v>3263.5129704301071</v>
      </c>
      <c r="AL193" s="29">
        <f t="shared" si="38"/>
        <v>7032.1804435483864</v>
      </c>
    </row>
    <row r="194" spans="13:38">
      <c r="M194" s="1"/>
      <c r="N194" s="1"/>
      <c r="O194" s="1"/>
      <c r="P194" s="1"/>
      <c r="Z194" s="1"/>
      <c r="AA194" s="40"/>
      <c r="AB194" s="14" t="s">
        <v>193</v>
      </c>
      <c r="AC194" s="15"/>
      <c r="AD194" s="15">
        <v>974</v>
      </c>
      <c r="AE194" s="15">
        <v>1619148</v>
      </c>
      <c r="AF194" s="15">
        <v>1406280</v>
      </c>
      <c r="AG194" s="15">
        <f t="shared" si="39"/>
        <v>3026402</v>
      </c>
      <c r="AH194" s="16"/>
      <c r="AI194" s="16">
        <v>1.5055107526881719</v>
      </c>
      <c r="AJ194" s="16">
        <v>2502.7153225806451</v>
      </c>
      <c r="AK194" s="16">
        <v>2173.6854838709678</v>
      </c>
      <c r="AL194" s="16">
        <f t="shared" si="38"/>
        <v>4677.9063172043006</v>
      </c>
    </row>
    <row r="195" spans="13:38">
      <c r="M195" s="1"/>
      <c r="N195" s="1"/>
      <c r="O195" s="1"/>
      <c r="P195" s="1"/>
      <c r="Z195" s="1"/>
      <c r="AA195" s="40"/>
      <c r="AB195" s="14" t="s">
        <v>194</v>
      </c>
      <c r="AC195" s="15">
        <v>93760</v>
      </c>
      <c r="AD195" s="15"/>
      <c r="AE195" s="15">
        <v>724282</v>
      </c>
      <c r="AF195" s="15">
        <v>705071</v>
      </c>
      <c r="AG195" s="15">
        <f t="shared" si="39"/>
        <v>1523113</v>
      </c>
      <c r="AH195" s="16">
        <v>144.92473118279568</v>
      </c>
      <c r="AI195" s="16"/>
      <c r="AJ195" s="16">
        <v>1119.5219086021505</v>
      </c>
      <c r="AK195" s="16">
        <v>1089.8274865591397</v>
      </c>
      <c r="AL195" s="16">
        <f t="shared" si="38"/>
        <v>2354.2741263440857</v>
      </c>
    </row>
    <row r="196" spans="13:38">
      <c r="M196" s="1"/>
      <c r="N196" s="1"/>
      <c r="O196" s="1"/>
      <c r="P196" s="1"/>
      <c r="Z196" s="1"/>
      <c r="AA196" s="56">
        <v>57</v>
      </c>
      <c r="AB196" s="57" t="s">
        <v>64</v>
      </c>
      <c r="AC196" s="58">
        <v>295601</v>
      </c>
      <c r="AD196" s="58">
        <v>0</v>
      </c>
      <c r="AE196" s="58">
        <v>531259</v>
      </c>
      <c r="AF196" s="58">
        <v>526243</v>
      </c>
      <c r="AG196" s="58">
        <f t="shared" si="39"/>
        <v>1353103</v>
      </c>
      <c r="AH196" s="43">
        <v>456.91014784946231</v>
      </c>
      <c r="AI196" s="43" t="s">
        <v>203</v>
      </c>
      <c r="AJ196" s="43">
        <v>821.16646505376332</v>
      </c>
      <c r="AK196" s="43">
        <v>813.41323924731182</v>
      </c>
      <c r="AL196" s="43">
        <f t="shared" si="38"/>
        <v>2091.4898521505374</v>
      </c>
    </row>
    <row r="197" spans="13:38">
      <c r="M197" s="1"/>
      <c r="N197" s="1"/>
      <c r="O197" s="1"/>
      <c r="P197" s="1"/>
      <c r="Z197" s="1"/>
      <c r="AA197" s="39"/>
      <c r="AB197" s="13" t="s">
        <v>195</v>
      </c>
      <c r="AC197" s="8">
        <v>295601</v>
      </c>
      <c r="AD197" s="8"/>
      <c r="AE197" s="8">
        <v>58438.49</v>
      </c>
      <c r="AF197" s="8">
        <v>63149.159999999996</v>
      </c>
      <c r="AG197" s="8">
        <f>SUM(AC197:AF197)</f>
        <v>417188.64999999997</v>
      </c>
      <c r="AH197" s="9">
        <v>456.91014784946231</v>
      </c>
      <c r="AI197" s="9"/>
      <c r="AJ197" s="9">
        <v>90.328311155913966</v>
      </c>
      <c r="AK197" s="9">
        <v>97.609588709677411</v>
      </c>
      <c r="AL197" s="9">
        <f t="shared" si="38"/>
        <v>644.84804771505367</v>
      </c>
    </row>
    <row r="198" spans="13:38">
      <c r="M198" s="1"/>
      <c r="N198" s="1"/>
      <c r="O198" s="1"/>
      <c r="P198" s="1"/>
      <c r="Z198" s="1"/>
      <c r="AA198" s="64"/>
      <c r="AB198" s="13" t="s">
        <v>202</v>
      </c>
      <c r="AC198" s="65"/>
      <c r="AD198" s="65"/>
      <c r="AE198" s="65">
        <v>472820.51</v>
      </c>
      <c r="AF198" s="65">
        <v>463093.84</v>
      </c>
      <c r="AG198" s="8">
        <f>SUM(AC198:AF198)</f>
        <v>935914.35000000009</v>
      </c>
      <c r="AH198" s="66"/>
      <c r="AI198" s="66"/>
      <c r="AJ198" s="66">
        <v>730.83815389784934</v>
      </c>
      <c r="AK198" s="66">
        <v>715.80365053763444</v>
      </c>
      <c r="AL198" s="9">
        <f t="shared" si="38"/>
        <v>1446.6418044354837</v>
      </c>
    </row>
    <row r="199" spans="13:38">
      <c r="M199" s="1"/>
      <c r="N199" s="1"/>
      <c r="O199" s="1"/>
      <c r="P199" s="1"/>
      <c r="Z199" s="1"/>
      <c r="AA199" s="33">
        <v>58</v>
      </c>
      <c r="AB199" s="18" t="s">
        <v>65</v>
      </c>
      <c r="AC199" s="19">
        <v>0</v>
      </c>
      <c r="AD199" s="19">
        <v>0</v>
      </c>
      <c r="AE199" s="19">
        <v>1663538</v>
      </c>
      <c r="AF199" s="19">
        <v>1082552</v>
      </c>
      <c r="AG199" s="19">
        <f>SUM(AC199:AF199)</f>
        <v>2746090</v>
      </c>
      <c r="AH199" s="20" t="s">
        <v>203</v>
      </c>
      <c r="AI199" s="20" t="s">
        <v>203</v>
      </c>
      <c r="AJ199" s="20">
        <v>2571.328897849462</v>
      </c>
      <c r="AK199" s="20">
        <v>1673.2994623655911</v>
      </c>
      <c r="AL199" s="20">
        <f t="shared" si="38"/>
        <v>4244.6283602150534</v>
      </c>
    </row>
    <row r="200" spans="13:38">
      <c r="M200" s="1"/>
      <c r="N200" s="1"/>
      <c r="O200" s="1"/>
      <c r="P200" s="1"/>
      <c r="Z200" s="1"/>
      <c r="AA200" s="34"/>
      <c r="AB200" s="21" t="s">
        <v>196</v>
      </c>
      <c r="AC200" s="22"/>
      <c r="AD200" s="22">
        <v>0</v>
      </c>
      <c r="AE200" s="22">
        <v>1663538</v>
      </c>
      <c r="AF200" s="22">
        <v>1082552</v>
      </c>
      <c r="AG200" s="22">
        <f>SUM(AC200:AF200)</f>
        <v>2746090</v>
      </c>
      <c r="AH200" s="23"/>
      <c r="AI200" s="23" t="s">
        <v>203</v>
      </c>
      <c r="AJ200" s="23">
        <v>2571.328897849462</v>
      </c>
      <c r="AK200" s="23">
        <v>1673.2994623655911</v>
      </c>
      <c r="AL200" s="23">
        <f t="shared" si="38"/>
        <v>4244.6283602150534</v>
      </c>
    </row>
    <row r="201" spans="13:38">
      <c r="M201" s="1"/>
      <c r="N201" s="1"/>
      <c r="O201" s="1"/>
      <c r="P201" s="1"/>
      <c r="Z201" s="1"/>
      <c r="AB201" s="59" t="s">
        <v>66</v>
      </c>
      <c r="AC201" s="60">
        <f>AC7+AC9+AC14+AC16+AC19+AC24+AC30+AC32+AC34+AC41+AC43+AC46+AC48+AC50+AC57+AC59+AC61+AC63+AC67+AC69+AC72+AC75+AC77+AC80+AC82+AC89+AC96+AC98+AC101+AC103+AC105+AC107+AC109+AC111+AC114+AC116+AC118+AC126+AC128+AC130+AC133+AC135+AC142+AC146+AC148+AC150+AC159+AC161+AC163+AC165+AC167+AC171+AC173+AC183+AC193+AC196+AC199</f>
        <v>14391962</v>
      </c>
      <c r="AD201" s="60">
        <f>AD7+AD9+AD14+AD16+AD19+AD24+AD30+AD32+AD34+AD41+AD43+AD46+AD48+AD50+AD57+AD59+AD61+AD63+AD67+AD69+AD72+AD75+AD77+AD80+AD82+AD89+AD96+AD98+AD101+AD103+AD105+AD107+AD109+AD111+AD114+AD116+AD118+AD126+AD128+AD130+AD133+AD135+AD142+AD146+AD148+AD150+AD159+AD161+AD163+AD165+AD167+AD171+AD173+AD183+AD193+AD196+AD199</f>
        <v>2270055</v>
      </c>
      <c r="AE201" s="60">
        <f>AE7+AE9+AE14+AE16+AE19+AE24+AE30+AE32+AE34+AE41+AE43+AE46+AE48+AE50+AE57+AE59+AE61+AE63+AE67+AE69+AE72+AE75+AE77+AE80+AE82+AE89+AE96+AE98+AE101+AE103+AE105+AE107+AE109+AE111+AE114+AE116+AE118+AE126+AE128+AE130+AE133+AE135+AE142+AE146+AE148+AE150+AE159+AE161+AE163+AE165+AE167+AE171+AE173+AE183+AE193+AE196+AE199</f>
        <v>99136174.799999997</v>
      </c>
      <c r="AF201" s="60">
        <f>AF7+AF9+AF14+AF16+AF19+AF24+AF30+AF32+AF34+AF41+AF43+AF46+AF48+AF50+AF57+AF59+AF61+AF63+AF67+AF69+AF72+AF75+AF77+AF80+AF82+AF89+AF96+AF98+AF101+AF103+AF105+AF107+AF109+AF111+AF114+AF116+AF118+AF126+AF128+AF130+AF133+AF135+AF142+AF146+AF148+AF150+AF159+AF161+AF163+AF165+AF167+AF171+AF173+AF183+AF193+AF196+AF199</f>
        <v>48656183.346950121</v>
      </c>
      <c r="AG201" s="61">
        <f>AC201+AD201+AE201+AF201</f>
        <v>164454375.14695013</v>
      </c>
      <c r="AH201" s="62">
        <f>AH7+AH9+AH14+AH16+AH19+AH24+AH30+AH32+AH34+AH41+AH43+AH46+AH48+AH50+AH57+AH59+AH61+AH63+AH67+AH69+AH72+AH75+AH77+AH80+AH82+AH89+AH96+AH98+AH101+AH103+AH105+AH107+AH109+AH111+AH114+AH116+AH118+AH126+AH128+AH130+AH133+AH135+AH142+AH146+AH148+AH150+AH159+AH161+AH163+AH165+AH167+AH171+AH173+AH183+AH193+AH196+AH199</f>
        <v>22245.640188172038</v>
      </c>
      <c r="AI201" s="62">
        <f>AI7+AI9+AI14+AI16+AI19+AI24+AI30+AI32+AI34+AI41+AI43+AI46+AI48+AI50+AI57+AI59+AI61+AI63+AI67+AI69+AI72+AI75+AI77+AI80+AI82+AI89+AI96+AI98+AI101+AI103+AI105+AI107+AI109+AI111+AI114+AI116+AI118+AI126+AI128+AI130+AI133+AI135+AI142+AI146+AI148+AI150+AI159+AI161+AI163+AI165+AI167+AI171+AI173+AI183+AI193+AI196+AI199</f>
        <v>3508.8215725806449</v>
      </c>
      <c r="AJ201" s="62">
        <f>AJ7+AJ9+AJ14+AJ16+AJ19+AJ24+AJ30+AJ32+AJ34+AJ41+AJ43+AJ46+AJ48+AJ50+AJ57+AJ59+AJ61+AJ63+AJ67+AJ69+AJ72+AJ75+AJ77+AJ80+AJ82+AJ89+AJ96+AJ98+AJ101+AJ103+AJ105+AJ107+AJ109+AJ111+AJ114+AJ116+AJ118+AJ126+AJ128+AJ130+AJ133+AJ135+AJ142+AJ146+AJ148+AJ150+AJ159+AJ161+AJ163+AJ165+AJ167+AJ171+AJ173+AJ183+AJ193+AJ196+AJ199</f>
        <v>153234.67879032259</v>
      </c>
      <c r="AK201" s="62">
        <f>AK7+AK9+AK14+AK16+AK19+AK24+AK30+AK32+AK34+AK41+AK43+AK46+AK48+AK50+AK57+AK59+AK61+AK63+AK67+AK69+AK72+AK75+AK77+AK80+AK82+AK89+AK96+AK98+AK101+AK103+AK105+AK107+AK109+AK111+AK114+AK116+AK118+AK126+AK128+AK130+AK133+AK135+AK142+AK146+AK148+AK150+AK159+AK161+AK163+AK165+AK167+AK171+AK173+AK183+AK193+AK196+AK199</f>
        <v>75207.810280904072</v>
      </c>
      <c r="AL201" s="62">
        <f>AH201+AI201+AJ201+AK201</f>
        <v>254196.95083197934</v>
      </c>
    </row>
    <row r="202" spans="13:38">
      <c r="M202" s="1"/>
      <c r="N202" s="1"/>
      <c r="O202" s="1"/>
      <c r="P202" s="1"/>
      <c r="Z202" s="1"/>
      <c r="AC202" s="2" t="s">
        <v>69</v>
      </c>
    </row>
    <row r="203" spans="13:38">
      <c r="M203" s="1"/>
      <c r="N203" s="1"/>
      <c r="O203" s="1"/>
      <c r="P203" s="1"/>
      <c r="Z203" s="1"/>
    </row>
    <row r="204" spans="13:38">
      <c r="M204" s="1"/>
      <c r="N204" s="1"/>
      <c r="O204" s="1"/>
      <c r="P204" s="1"/>
      <c r="Z204" s="1"/>
      <c r="AC204" s="72"/>
      <c r="AD204" s="72"/>
      <c r="AE204" s="72"/>
      <c r="AF204" s="72"/>
      <c r="AG204" s="72"/>
    </row>
    <row r="205" spans="13:38">
      <c r="M205" s="1"/>
      <c r="N205" s="1"/>
      <c r="O205" s="1"/>
      <c r="P205" s="1"/>
      <c r="Z205" s="1"/>
      <c r="AC205" s="72"/>
      <c r="AD205" s="72"/>
      <c r="AE205" s="72"/>
      <c r="AF205" s="72"/>
      <c r="AG205" s="72"/>
    </row>
    <row r="206" spans="13:38">
      <c r="M206" s="1"/>
      <c r="N206" s="1"/>
      <c r="O206" s="1"/>
      <c r="P206" s="1"/>
      <c r="Z206" s="1"/>
      <c r="AC206" s="72"/>
      <c r="AD206" s="72"/>
      <c r="AE206" s="72"/>
      <c r="AF206" s="72"/>
      <c r="AG206" s="72"/>
    </row>
    <row r="207" spans="13:38">
      <c r="AC207" s="72"/>
      <c r="AD207" s="72"/>
      <c r="AE207" s="72"/>
      <c r="AF207" s="72"/>
      <c r="AG207" s="72"/>
    </row>
    <row r="208" spans="13:38">
      <c r="AC208" s="72"/>
      <c r="AD208" s="72"/>
      <c r="AE208" s="72"/>
      <c r="AF208" s="72"/>
      <c r="AG208" s="72"/>
    </row>
    <row r="209" spans="13:32">
      <c r="M209" s="1"/>
      <c r="N209" s="1"/>
      <c r="O209" s="1"/>
      <c r="P209" s="1"/>
      <c r="Z209" s="1"/>
      <c r="AC209" s="1"/>
      <c r="AD209" s="1"/>
      <c r="AE209" s="1"/>
      <c r="AF209" s="1"/>
    </row>
    <row r="210" spans="13:32">
      <c r="M210" s="1"/>
      <c r="N210" s="1"/>
      <c r="O210" s="1"/>
      <c r="P210" s="1"/>
      <c r="Z210" s="1"/>
      <c r="AC210" s="1"/>
      <c r="AD210" s="1"/>
      <c r="AE210" s="1"/>
      <c r="AF210" s="1"/>
    </row>
    <row r="211" spans="13:32">
      <c r="M211" s="1"/>
      <c r="N211" s="1"/>
      <c r="O211" s="1"/>
      <c r="P211" s="1"/>
      <c r="Z211" s="1"/>
      <c r="AC211" s="1"/>
      <c r="AD211" s="1"/>
      <c r="AE211" s="1"/>
      <c r="AF211" s="1"/>
    </row>
    <row r="212" spans="13:32">
      <c r="M212" s="1"/>
      <c r="N212" s="1"/>
      <c r="O212" s="1"/>
      <c r="P212" s="1"/>
      <c r="Z212" s="1"/>
    </row>
  </sheetData>
  <sheetProtection selectLockedCells="1" selectUnlockedCells="1"/>
  <mergeCells count="17">
    <mergeCell ref="A4:A6"/>
    <mergeCell ref="B4:B6"/>
    <mergeCell ref="C4:G5"/>
    <mergeCell ref="H4:L5"/>
    <mergeCell ref="C68:L68"/>
    <mergeCell ref="B1:L1"/>
    <mergeCell ref="B2:L2"/>
    <mergeCell ref="AB1:AL1"/>
    <mergeCell ref="AB2:AL2"/>
    <mergeCell ref="M4:Q5"/>
    <mergeCell ref="R4:V5"/>
    <mergeCell ref="W4:W6"/>
    <mergeCell ref="X4:X6"/>
    <mergeCell ref="AA4:AA6"/>
    <mergeCell ref="AB4:AB6"/>
    <mergeCell ref="AC4:AG5"/>
    <mergeCell ref="AH4:A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90" zoomScaleNormal="90" workbookViewId="0">
      <pane xSplit="1" ySplit="6" topLeftCell="B187" activePane="bottomRight" state="frozen"/>
      <selection pane="topRight" activeCell="I1" sqref="I1"/>
      <selection pane="bottomLeft" activeCell="A29" sqref="A29"/>
      <selection pane="bottomRight" activeCell="D211" sqref="D211"/>
    </sheetView>
  </sheetViews>
  <sheetFormatPr defaultColWidth="9" defaultRowHeight="15"/>
  <cols>
    <col min="1" max="1" width="4.7109375" style="1" customWidth="1"/>
    <col min="2" max="2" width="49.28515625" style="1" customWidth="1"/>
    <col min="3" max="6" width="12.140625" style="2" customWidth="1"/>
    <col min="7" max="7" width="12.140625" style="1" customWidth="1"/>
    <col min="8" max="12" width="10.140625" style="1" customWidth="1"/>
    <col min="13" max="16384" width="9" style="1"/>
  </cols>
  <sheetData>
    <row r="1" spans="1:13" ht="15.75">
      <c r="B1" s="150" t="s">
        <v>67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2"/>
    </row>
    <row r="2" spans="1:13" ht="15.75">
      <c r="B2" s="150" t="s">
        <v>215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2"/>
    </row>
    <row r="3" spans="1:13">
      <c r="C3" s="3" t="s">
        <v>0</v>
      </c>
      <c r="D3" s="4"/>
      <c r="E3" s="4"/>
      <c r="F3" s="4"/>
      <c r="G3" s="4"/>
      <c r="H3" s="5"/>
      <c r="M3" s="6"/>
    </row>
    <row r="4" spans="1:13" ht="15" customHeight="1">
      <c r="A4" s="151" t="s">
        <v>1</v>
      </c>
      <c r="B4" s="152" t="s">
        <v>2</v>
      </c>
      <c r="C4" s="149" t="s">
        <v>3</v>
      </c>
      <c r="D4" s="149"/>
      <c r="E4" s="149"/>
      <c r="F4" s="149"/>
      <c r="G4" s="149"/>
      <c r="H4" s="149" t="s">
        <v>4</v>
      </c>
      <c r="I4" s="149"/>
      <c r="J4" s="149"/>
      <c r="K4" s="149"/>
      <c r="L4" s="149"/>
    </row>
    <row r="5" spans="1:13">
      <c r="A5" s="151"/>
      <c r="B5" s="152"/>
      <c r="C5" s="149"/>
      <c r="D5" s="149"/>
      <c r="E5" s="149"/>
      <c r="F5" s="149"/>
      <c r="G5" s="149"/>
      <c r="H5" s="149"/>
      <c r="I5" s="149"/>
      <c r="J5" s="149"/>
      <c r="K5" s="149"/>
      <c r="L5" s="149"/>
    </row>
    <row r="6" spans="1:13">
      <c r="A6" s="151"/>
      <c r="B6" s="152"/>
      <c r="C6" s="7" t="s">
        <v>5</v>
      </c>
      <c r="D6" s="7" t="s">
        <v>6</v>
      </c>
      <c r="E6" s="7" t="s">
        <v>7</v>
      </c>
      <c r="F6" s="7" t="s">
        <v>8</v>
      </c>
      <c r="G6" s="104" t="s">
        <v>9</v>
      </c>
      <c r="H6" s="104" t="s">
        <v>5</v>
      </c>
      <c r="I6" s="104" t="s">
        <v>6</v>
      </c>
      <c r="J6" s="104" t="s">
        <v>7</v>
      </c>
      <c r="K6" s="104" t="s">
        <v>8</v>
      </c>
      <c r="L6" s="104" t="s">
        <v>9</v>
      </c>
    </row>
    <row r="7" spans="1:13" s="76" customFormat="1">
      <c r="A7" s="73">
        <v>1</v>
      </c>
      <c r="B7" s="74" t="s">
        <v>10</v>
      </c>
      <c r="C7" s="75">
        <v>597877</v>
      </c>
      <c r="D7" s="75">
        <v>68956</v>
      </c>
      <c r="E7" s="75">
        <v>1572535</v>
      </c>
      <c r="F7" s="75">
        <v>412582</v>
      </c>
      <c r="G7" s="75">
        <f>SUM(C7:F7)</f>
        <v>2651950</v>
      </c>
      <c r="H7" s="20">
        <v>924.13783602150534</v>
      </c>
      <c r="I7" s="20">
        <v>106.58521505376343</v>
      </c>
      <c r="J7" s="20">
        <v>2430.66565860215</v>
      </c>
      <c r="K7" s="20">
        <v>637.72755376344071</v>
      </c>
      <c r="L7" s="20">
        <f>H7+I7+J7+K7</f>
        <v>4099.1162634408593</v>
      </c>
    </row>
    <row r="8" spans="1:13" s="76" customFormat="1">
      <c r="A8" s="77"/>
      <c r="B8" s="78" t="s">
        <v>70</v>
      </c>
      <c r="C8" s="79">
        <v>597877</v>
      </c>
      <c r="D8" s="79">
        <v>68956</v>
      </c>
      <c r="E8" s="79">
        <v>1572535</v>
      </c>
      <c r="F8" s="79">
        <v>412582</v>
      </c>
      <c r="G8" s="79">
        <f t="shared" ref="G8:L8" si="0">G7</f>
        <v>2651950</v>
      </c>
      <c r="H8" s="79">
        <v>924.13783602150534</v>
      </c>
      <c r="I8" s="79"/>
      <c r="J8" s="79">
        <v>2430.66565860215</v>
      </c>
      <c r="K8" s="79">
        <v>637.72755376344071</v>
      </c>
      <c r="L8" s="79">
        <f t="shared" si="0"/>
        <v>4099.1162634408593</v>
      </c>
    </row>
    <row r="9" spans="1:13" s="76" customFormat="1">
      <c r="A9" s="80">
        <v>2</v>
      </c>
      <c r="B9" s="81" t="s">
        <v>11</v>
      </c>
      <c r="C9" s="55">
        <v>0</v>
      </c>
      <c r="D9" s="55">
        <v>0</v>
      </c>
      <c r="E9" s="55">
        <v>251386</v>
      </c>
      <c r="F9" s="55">
        <v>443447</v>
      </c>
      <c r="G9" s="55">
        <f>SUM(C9:F9)</f>
        <v>694833</v>
      </c>
      <c r="H9" s="26" t="s">
        <v>203</v>
      </c>
      <c r="I9" s="26" t="s">
        <v>203</v>
      </c>
      <c r="J9" s="26">
        <v>388.56706989247306</v>
      </c>
      <c r="K9" s="26">
        <v>685.43555107526868</v>
      </c>
      <c r="L9" s="26">
        <f t="shared" ref="L9:L30" si="1">H9+I9+J9+K9</f>
        <v>1074.0026209677417</v>
      </c>
    </row>
    <row r="10" spans="1:13" s="76" customFormat="1">
      <c r="A10" s="78"/>
      <c r="B10" s="78" t="s">
        <v>71</v>
      </c>
      <c r="C10" s="79"/>
      <c r="D10" s="79"/>
      <c r="E10" s="79">
        <v>13826.23</v>
      </c>
      <c r="F10" s="79">
        <v>221723.5</v>
      </c>
      <c r="G10" s="79">
        <f>E10+F10</f>
        <v>235549.73</v>
      </c>
      <c r="H10" s="79"/>
      <c r="I10" s="79"/>
      <c r="J10" s="79">
        <v>21.371188844086017</v>
      </c>
      <c r="K10" s="79">
        <v>342.71777553763434</v>
      </c>
      <c r="L10" s="79">
        <f t="shared" si="1"/>
        <v>364.08896438172036</v>
      </c>
    </row>
    <row r="11" spans="1:13" s="76" customFormat="1">
      <c r="A11" s="78"/>
      <c r="B11" s="78" t="s">
        <v>72</v>
      </c>
      <c r="C11" s="79"/>
      <c r="D11" s="79"/>
      <c r="E11" s="79">
        <v>145803.87999999998</v>
      </c>
      <c r="F11" s="79">
        <v>217289.03</v>
      </c>
      <c r="G11" s="79">
        <f>E11+F11</f>
        <v>363092.91</v>
      </c>
      <c r="H11" s="79"/>
      <c r="I11" s="79"/>
      <c r="J11" s="79">
        <v>225.36890053763435</v>
      </c>
      <c r="K11" s="79">
        <v>335.86342002688167</v>
      </c>
      <c r="L11" s="79">
        <f t="shared" si="1"/>
        <v>561.23232056451604</v>
      </c>
    </row>
    <row r="12" spans="1:13" s="76" customFormat="1">
      <c r="A12" s="78"/>
      <c r="B12" s="78" t="s">
        <v>73</v>
      </c>
      <c r="C12" s="79"/>
      <c r="D12" s="79"/>
      <c r="E12" s="79">
        <v>27652.46</v>
      </c>
      <c r="F12" s="79">
        <v>4434.47</v>
      </c>
      <c r="G12" s="79">
        <f>E12+F12</f>
        <v>32086.93</v>
      </c>
      <c r="H12" s="79"/>
      <c r="I12" s="79"/>
      <c r="J12" s="79">
        <v>42.742377688172034</v>
      </c>
      <c r="K12" s="79">
        <v>6.8543555107526881</v>
      </c>
      <c r="L12" s="79">
        <f t="shared" si="1"/>
        <v>49.596733198924724</v>
      </c>
    </row>
    <row r="13" spans="1:13" s="76" customFormat="1">
      <c r="A13" s="82"/>
      <c r="B13" s="82" t="s">
        <v>113</v>
      </c>
      <c r="C13" s="79"/>
      <c r="D13" s="79"/>
      <c r="E13" s="79">
        <v>64103.43</v>
      </c>
      <c r="F13" s="79"/>
      <c r="G13" s="79">
        <f>E13+F13</f>
        <v>64103.43</v>
      </c>
      <c r="H13" s="79"/>
      <c r="I13" s="79"/>
      <c r="J13" s="79">
        <v>99.084602822580635</v>
      </c>
      <c r="K13" s="79"/>
      <c r="L13" s="79">
        <f t="shared" si="1"/>
        <v>99.084602822580635</v>
      </c>
    </row>
    <row r="14" spans="1:13" s="76" customFormat="1">
      <c r="A14" s="83">
        <v>3</v>
      </c>
      <c r="B14" s="84" t="s">
        <v>12</v>
      </c>
      <c r="C14" s="41">
        <v>0</v>
      </c>
      <c r="D14" s="41">
        <v>0</v>
      </c>
      <c r="E14" s="41">
        <v>1124011</v>
      </c>
      <c r="F14" s="41">
        <v>1205702</v>
      </c>
      <c r="G14" s="41">
        <f>SUM(C14:F14)</f>
        <v>2329713</v>
      </c>
      <c r="H14" s="32" t="s">
        <v>203</v>
      </c>
      <c r="I14" s="32" t="s">
        <v>203</v>
      </c>
      <c r="J14" s="32">
        <v>1737.3825940860215</v>
      </c>
      <c r="K14" s="32">
        <v>1863.6522849462363</v>
      </c>
      <c r="L14" s="32">
        <f t="shared" si="1"/>
        <v>3601.0348790322578</v>
      </c>
    </row>
    <row r="15" spans="1:13" s="76" customFormat="1">
      <c r="A15" s="78"/>
      <c r="B15" s="78" t="s">
        <v>74</v>
      </c>
      <c r="C15" s="79"/>
      <c r="D15" s="79"/>
      <c r="E15" s="79">
        <v>1124011</v>
      </c>
      <c r="F15" s="79">
        <v>1205702</v>
      </c>
      <c r="G15" s="79">
        <f>F15+E15</f>
        <v>2329713</v>
      </c>
      <c r="H15" s="79"/>
      <c r="I15" s="79"/>
      <c r="J15" s="79">
        <v>1737.3825940860215</v>
      </c>
      <c r="K15" s="79">
        <v>1863.6522849462363</v>
      </c>
      <c r="L15" s="79">
        <f t="shared" si="1"/>
        <v>3601.0348790322578</v>
      </c>
    </row>
    <row r="16" spans="1:13" s="76" customFormat="1">
      <c r="A16" s="83">
        <v>4</v>
      </c>
      <c r="B16" s="84" t="s">
        <v>13</v>
      </c>
      <c r="C16" s="41">
        <v>304161</v>
      </c>
      <c r="D16" s="41">
        <v>0</v>
      </c>
      <c r="E16" s="41">
        <v>1106770</v>
      </c>
      <c r="F16" s="41">
        <v>494421</v>
      </c>
      <c r="G16" s="41">
        <f>SUM(C16:F16)</f>
        <v>1905352</v>
      </c>
      <c r="H16" s="32">
        <v>470.14133064516125</v>
      </c>
      <c r="I16" s="32" t="s">
        <v>203</v>
      </c>
      <c r="J16" s="32">
        <v>1710.7331989247309</v>
      </c>
      <c r="K16" s="32">
        <v>764.22600806451601</v>
      </c>
      <c r="L16" s="32">
        <f t="shared" si="1"/>
        <v>2945.1005376344083</v>
      </c>
    </row>
    <row r="17" spans="1:12" s="76" customFormat="1">
      <c r="A17" s="78"/>
      <c r="B17" s="78" t="s">
        <v>80</v>
      </c>
      <c r="C17" s="79">
        <v>304161</v>
      </c>
      <c r="D17" s="79"/>
      <c r="E17" s="79">
        <v>110719</v>
      </c>
      <c r="F17" s="79">
        <v>80886</v>
      </c>
      <c r="G17" s="79">
        <f>SUM(C17:F17)</f>
        <v>495766</v>
      </c>
      <c r="H17" s="79">
        <v>470.14133064516125</v>
      </c>
      <c r="I17" s="79"/>
      <c r="J17" s="79">
        <v>171.13823924731182</v>
      </c>
      <c r="K17" s="79">
        <v>125.02540322580644</v>
      </c>
      <c r="L17" s="79">
        <f t="shared" si="1"/>
        <v>766.30497311827958</v>
      </c>
    </row>
    <row r="18" spans="1:12" s="76" customFormat="1">
      <c r="A18" s="78"/>
      <c r="B18" s="78" t="s">
        <v>81</v>
      </c>
      <c r="C18" s="79"/>
      <c r="D18" s="79"/>
      <c r="E18" s="79">
        <v>996051</v>
      </c>
      <c r="F18" s="79">
        <v>413535</v>
      </c>
      <c r="G18" s="79">
        <f t="shared" ref="G18:G30" si="2">SUM(C18:F18)</f>
        <v>1409586</v>
      </c>
      <c r="H18" s="79"/>
      <c r="I18" s="79"/>
      <c r="J18" s="79">
        <v>1539.5949596774194</v>
      </c>
      <c r="K18" s="79">
        <v>639.20060483870964</v>
      </c>
      <c r="L18" s="79">
        <f t="shared" si="1"/>
        <v>2178.7955645161292</v>
      </c>
    </row>
    <row r="19" spans="1:12" s="76" customFormat="1">
      <c r="A19" s="83">
        <v>5</v>
      </c>
      <c r="B19" s="84" t="s">
        <v>14</v>
      </c>
      <c r="C19" s="41">
        <v>267623</v>
      </c>
      <c r="D19" s="41">
        <v>150141</v>
      </c>
      <c r="E19" s="41">
        <v>4462808.0181</v>
      </c>
      <c r="F19" s="41">
        <v>1950173</v>
      </c>
      <c r="G19" s="41">
        <f t="shared" si="2"/>
        <v>6830745.0181</v>
      </c>
      <c r="H19" s="32">
        <v>413.66458333333327</v>
      </c>
      <c r="I19" s="32">
        <v>232.07278225806451</v>
      </c>
      <c r="J19" s="32">
        <v>6898.1575548588708</v>
      </c>
      <c r="K19" s="32">
        <v>3014.3803091397845</v>
      </c>
      <c r="L19" s="32">
        <f t="shared" si="1"/>
        <v>10558.275229590054</v>
      </c>
    </row>
    <row r="20" spans="1:12" s="76" customFormat="1">
      <c r="A20" s="78"/>
      <c r="B20" s="78" t="s">
        <v>78</v>
      </c>
      <c r="C20" s="79">
        <v>267623</v>
      </c>
      <c r="D20" s="79">
        <v>150141</v>
      </c>
      <c r="E20" s="79">
        <v>1428099.0181</v>
      </c>
      <c r="F20" s="79">
        <v>117010</v>
      </c>
      <c r="G20" s="79">
        <f t="shared" si="2"/>
        <v>1962873.0181</v>
      </c>
      <c r="H20" s="79">
        <v>413.66458333333327</v>
      </c>
      <c r="I20" s="79">
        <v>232.07278225806451</v>
      </c>
      <c r="J20" s="79">
        <v>2207.4111166868279</v>
      </c>
      <c r="K20" s="79">
        <v>180.86223118279568</v>
      </c>
      <c r="L20" s="79">
        <f t="shared" si="1"/>
        <v>3034.0107134610216</v>
      </c>
    </row>
    <row r="21" spans="1:12" s="76" customFormat="1">
      <c r="A21" s="78"/>
      <c r="B21" s="78" t="s">
        <v>79</v>
      </c>
      <c r="C21" s="79"/>
      <c r="D21" s="79"/>
      <c r="E21" s="79">
        <v>1294214</v>
      </c>
      <c r="F21" s="79">
        <v>1014090</v>
      </c>
      <c r="G21" s="79">
        <f t="shared" si="2"/>
        <v>2308304</v>
      </c>
      <c r="H21" s="79"/>
      <c r="I21" s="79"/>
      <c r="J21" s="79">
        <v>2000.4651881720429</v>
      </c>
      <c r="K21" s="79">
        <v>1567.4778225806451</v>
      </c>
      <c r="L21" s="79">
        <f t="shared" si="1"/>
        <v>3567.9430107526878</v>
      </c>
    </row>
    <row r="22" spans="1:12" s="76" customFormat="1">
      <c r="A22" s="78"/>
      <c r="B22" s="78" t="s">
        <v>75</v>
      </c>
      <c r="C22" s="79"/>
      <c r="D22" s="79"/>
      <c r="E22" s="79">
        <v>1472727</v>
      </c>
      <c r="F22" s="79">
        <v>526547</v>
      </c>
      <c r="G22" s="79">
        <f t="shared" si="2"/>
        <v>1999274</v>
      </c>
      <c r="H22" s="79"/>
      <c r="I22" s="79"/>
      <c r="J22" s="79">
        <v>2276.3925403225803</v>
      </c>
      <c r="K22" s="79">
        <v>813.88313172043001</v>
      </c>
      <c r="L22" s="79">
        <f t="shared" si="1"/>
        <v>3090.2756720430102</v>
      </c>
    </row>
    <row r="23" spans="1:12" s="76" customFormat="1">
      <c r="A23" s="78"/>
      <c r="B23" s="78" t="s">
        <v>76</v>
      </c>
      <c r="C23" s="79"/>
      <c r="D23" s="79"/>
      <c r="E23" s="79">
        <v>267768</v>
      </c>
      <c r="F23" s="79">
        <v>292526</v>
      </c>
      <c r="G23" s="79">
        <f t="shared" si="2"/>
        <v>560294</v>
      </c>
      <c r="H23" s="79"/>
      <c r="I23" s="79"/>
      <c r="J23" s="79">
        <v>413.88870967741929</v>
      </c>
      <c r="K23" s="79">
        <v>452.15712365591395</v>
      </c>
      <c r="L23" s="79">
        <f t="shared" si="1"/>
        <v>866.04583333333323</v>
      </c>
    </row>
    <row r="24" spans="1:12" s="76" customFormat="1" ht="15.75" customHeight="1">
      <c r="A24" s="83">
        <v>6</v>
      </c>
      <c r="B24" s="84" t="s">
        <v>15</v>
      </c>
      <c r="C24" s="41">
        <v>8154</v>
      </c>
      <c r="D24" s="41">
        <v>0</v>
      </c>
      <c r="E24" s="41">
        <v>885852</v>
      </c>
      <c r="F24" s="41">
        <v>807693</v>
      </c>
      <c r="G24" s="41">
        <f t="shared" si="2"/>
        <v>1701699</v>
      </c>
      <c r="H24" s="32">
        <v>12.603629032258063</v>
      </c>
      <c r="I24" s="32" t="s">
        <v>203</v>
      </c>
      <c r="J24" s="32">
        <v>1369.2604838709676</v>
      </c>
      <c r="K24" s="32">
        <v>1248.4502016129031</v>
      </c>
      <c r="L24" s="32">
        <f t="shared" si="1"/>
        <v>2630.3143145161289</v>
      </c>
    </row>
    <row r="25" spans="1:12" s="76" customFormat="1">
      <c r="A25" s="78"/>
      <c r="B25" s="78" t="s">
        <v>83</v>
      </c>
      <c r="C25" s="79">
        <v>8154</v>
      </c>
      <c r="D25" s="79"/>
      <c r="E25" s="79">
        <v>41635.044000000002</v>
      </c>
      <c r="F25" s="79">
        <v>56538.51</v>
      </c>
      <c r="G25" s="79">
        <f t="shared" si="2"/>
        <v>106327.554</v>
      </c>
      <c r="H25" s="79">
        <v>12.603629032258063</v>
      </c>
      <c r="I25" s="79"/>
      <c r="J25" s="79">
        <v>64.355242741935484</v>
      </c>
      <c r="K25" s="79">
        <v>87.391514112903224</v>
      </c>
      <c r="L25" s="79">
        <f t="shared" si="1"/>
        <v>164.35038588709676</v>
      </c>
    </row>
    <row r="26" spans="1:12" s="76" customFormat="1">
      <c r="A26" s="78"/>
      <c r="B26" s="78" t="s">
        <v>82</v>
      </c>
      <c r="C26" s="79"/>
      <c r="D26" s="79"/>
      <c r="E26" s="79">
        <v>298532.12400000001</v>
      </c>
      <c r="F26" s="79">
        <v>216461.72400000002</v>
      </c>
      <c r="G26" s="79">
        <f t="shared" si="2"/>
        <v>514993.848</v>
      </c>
      <c r="H26" s="79"/>
      <c r="I26" s="79"/>
      <c r="J26" s="79">
        <v>461.44078306451615</v>
      </c>
      <c r="K26" s="79">
        <v>334.58465403225807</v>
      </c>
      <c r="L26" s="79">
        <f t="shared" si="1"/>
        <v>796.02543709677423</v>
      </c>
    </row>
    <row r="27" spans="1:12" s="76" customFormat="1">
      <c r="A27" s="78"/>
      <c r="B27" s="78" t="s">
        <v>84</v>
      </c>
      <c r="C27" s="79"/>
      <c r="D27" s="79"/>
      <c r="E27" s="79">
        <v>49607.712</v>
      </c>
      <c r="F27" s="79">
        <v>27461.562000000002</v>
      </c>
      <c r="G27" s="79">
        <f t="shared" si="2"/>
        <v>77069.274000000005</v>
      </c>
      <c r="H27" s="79"/>
      <c r="I27" s="79"/>
      <c r="J27" s="79">
        <v>76.67858709677418</v>
      </c>
      <c r="K27" s="79">
        <v>42.447306854838708</v>
      </c>
      <c r="L27" s="79">
        <f t="shared" si="1"/>
        <v>119.12589395161288</v>
      </c>
    </row>
    <row r="28" spans="1:12" s="76" customFormat="1">
      <c r="A28" s="78"/>
      <c r="B28" s="78" t="s">
        <v>85</v>
      </c>
      <c r="C28" s="79"/>
      <c r="D28" s="79"/>
      <c r="E28" s="79">
        <v>15059.484</v>
      </c>
      <c r="F28" s="79">
        <v>19384.632000000001</v>
      </c>
      <c r="G28" s="79">
        <f t="shared" si="2"/>
        <v>34444.116000000002</v>
      </c>
      <c r="H28" s="79"/>
      <c r="I28" s="79"/>
      <c r="J28" s="79">
        <v>23.27742822580645</v>
      </c>
      <c r="K28" s="79">
        <v>29.96280483870968</v>
      </c>
      <c r="L28" s="79">
        <f t="shared" si="1"/>
        <v>53.240233064516133</v>
      </c>
    </row>
    <row r="29" spans="1:12" s="76" customFormat="1">
      <c r="A29" s="78"/>
      <c r="B29" s="78" t="s">
        <v>86</v>
      </c>
      <c r="C29" s="79"/>
      <c r="D29" s="79"/>
      <c r="E29" s="79">
        <v>481017.63599999994</v>
      </c>
      <c r="F29" s="79">
        <v>487846.57199999999</v>
      </c>
      <c r="G29" s="79">
        <f t="shared" si="2"/>
        <v>968864.20799999987</v>
      </c>
      <c r="H29" s="79"/>
      <c r="I29" s="79"/>
      <c r="J29" s="79">
        <v>743.50844274193537</v>
      </c>
      <c r="K29" s="79">
        <v>754.06392177419355</v>
      </c>
      <c r="L29" s="79">
        <f t="shared" si="1"/>
        <v>1497.5723645161288</v>
      </c>
    </row>
    <row r="30" spans="1:12" s="76" customFormat="1">
      <c r="A30" s="83">
        <v>8</v>
      </c>
      <c r="B30" s="84" t="s">
        <v>16</v>
      </c>
      <c r="C30" s="41">
        <v>788348</v>
      </c>
      <c r="D30" s="41">
        <v>0</v>
      </c>
      <c r="E30" s="41">
        <v>1537203</v>
      </c>
      <c r="F30" s="41">
        <v>1433206</v>
      </c>
      <c r="G30" s="41">
        <f t="shared" si="2"/>
        <v>3758757</v>
      </c>
      <c r="H30" s="32">
        <v>1218.5486559139783</v>
      </c>
      <c r="I30" s="32" t="s">
        <v>203</v>
      </c>
      <c r="J30" s="32">
        <v>2376.0530241935485</v>
      </c>
      <c r="K30" s="32">
        <v>2215.3049731182791</v>
      </c>
      <c r="L30" s="32">
        <f t="shared" si="1"/>
        <v>5809.9066532258057</v>
      </c>
    </row>
    <row r="31" spans="1:12" s="76" customFormat="1">
      <c r="A31" s="78"/>
      <c r="B31" s="78" t="s">
        <v>87</v>
      </c>
      <c r="C31" s="79">
        <v>788348</v>
      </c>
      <c r="D31" s="79">
        <v>0</v>
      </c>
      <c r="E31" s="79">
        <v>1537203</v>
      </c>
      <c r="F31" s="79">
        <v>1433206</v>
      </c>
      <c r="G31" s="79">
        <f t="shared" ref="G31:L31" si="3">G30</f>
        <v>3758757</v>
      </c>
      <c r="H31" s="79">
        <v>1218.5486559139783</v>
      </c>
      <c r="I31" s="79"/>
      <c r="J31" s="79">
        <v>2376.0530241935485</v>
      </c>
      <c r="K31" s="79">
        <v>2215.3049731182791</v>
      </c>
      <c r="L31" s="79">
        <f t="shared" si="3"/>
        <v>5809.9066532258057</v>
      </c>
    </row>
    <row r="32" spans="1:12" s="76" customFormat="1" ht="14.25" customHeight="1">
      <c r="A32" s="83">
        <v>9</v>
      </c>
      <c r="B32" s="84" t="s">
        <v>17</v>
      </c>
      <c r="C32" s="41">
        <v>0</v>
      </c>
      <c r="D32" s="41">
        <v>0</v>
      </c>
      <c r="E32" s="41">
        <v>2519170</v>
      </c>
      <c r="F32" s="41">
        <v>7930</v>
      </c>
      <c r="G32" s="41">
        <f>SUM(C32:F32)</f>
        <v>2527100</v>
      </c>
      <c r="H32" s="32" t="s">
        <v>203</v>
      </c>
      <c r="I32" s="32" t="s">
        <v>203</v>
      </c>
      <c r="J32" s="32">
        <v>3893.8783602150534</v>
      </c>
      <c r="K32" s="32">
        <v>12.257392473118278</v>
      </c>
      <c r="L32" s="32">
        <f>H32+I32+J32+K32</f>
        <v>3906.1357526881716</v>
      </c>
    </row>
    <row r="33" spans="1:12" s="76" customFormat="1">
      <c r="A33" s="78"/>
      <c r="B33" s="78" t="s">
        <v>88</v>
      </c>
      <c r="C33" s="79"/>
      <c r="D33" s="79"/>
      <c r="E33" s="79">
        <v>2519170</v>
      </c>
      <c r="F33" s="79">
        <v>7930</v>
      </c>
      <c r="G33" s="79">
        <f>G32</f>
        <v>2527100</v>
      </c>
      <c r="H33" s="79"/>
      <c r="I33" s="79"/>
      <c r="J33" s="79">
        <v>3893.8783602150534</v>
      </c>
      <c r="K33" s="79">
        <v>12.257392473118278</v>
      </c>
      <c r="L33" s="79">
        <f>K33+J33</f>
        <v>3906.1357526881716</v>
      </c>
    </row>
    <row r="34" spans="1:12" s="76" customFormat="1">
      <c r="A34" s="83">
        <v>10</v>
      </c>
      <c r="B34" s="84" t="s">
        <v>18</v>
      </c>
      <c r="C34" s="41">
        <v>1385338</v>
      </c>
      <c r="D34" s="41">
        <v>389196</v>
      </c>
      <c r="E34" s="41">
        <v>1571739</v>
      </c>
      <c r="F34" s="41">
        <v>715482</v>
      </c>
      <c r="G34" s="41">
        <f t="shared" ref="G34:G39" si="4">SUM(C34:F34)</f>
        <v>4061755</v>
      </c>
      <c r="H34" s="32">
        <v>2141.3154569892472</v>
      </c>
      <c r="I34" s="32">
        <v>601.57983870967735</v>
      </c>
      <c r="J34" s="32">
        <v>2429.435282258064</v>
      </c>
      <c r="K34" s="32">
        <v>1105.9197580645159</v>
      </c>
      <c r="L34" s="32">
        <f t="shared" ref="L34:L74" si="5">H34+I34+J34+K34</f>
        <v>6278.2503360215051</v>
      </c>
    </row>
    <row r="35" spans="1:12" s="76" customFormat="1">
      <c r="A35" s="78"/>
      <c r="B35" s="78" t="s">
        <v>93</v>
      </c>
      <c r="C35" s="79">
        <v>1385338</v>
      </c>
      <c r="D35" s="79">
        <v>389196</v>
      </c>
      <c r="E35" s="79">
        <v>1571739</v>
      </c>
      <c r="F35" s="79">
        <v>715482</v>
      </c>
      <c r="G35" s="79">
        <f>SUM(C35:F35)</f>
        <v>4061755</v>
      </c>
      <c r="H35" s="79"/>
      <c r="I35" s="79"/>
      <c r="J35" s="79">
        <v>2429.435282258064</v>
      </c>
      <c r="K35" s="79">
        <v>1105.9197580645159</v>
      </c>
      <c r="L35" s="79">
        <f t="shared" si="5"/>
        <v>3535.35504032258</v>
      </c>
    </row>
    <row r="36" spans="1:12" s="76" customFormat="1">
      <c r="A36" s="78"/>
      <c r="B36" s="78" t="s">
        <v>90</v>
      </c>
      <c r="C36" s="79"/>
      <c r="D36" s="79"/>
      <c r="E36" s="79">
        <v>0</v>
      </c>
      <c r="F36" s="79">
        <v>0</v>
      </c>
      <c r="G36" s="79">
        <f t="shared" si="4"/>
        <v>0</v>
      </c>
      <c r="H36" s="79"/>
      <c r="I36" s="79"/>
      <c r="J36" s="85" t="s">
        <v>203</v>
      </c>
      <c r="K36" s="79" t="s">
        <v>203</v>
      </c>
      <c r="L36" s="79">
        <f t="shared" si="5"/>
        <v>0</v>
      </c>
    </row>
    <row r="37" spans="1:12" s="76" customFormat="1">
      <c r="A37" s="78"/>
      <c r="B37" s="78" t="s">
        <v>89</v>
      </c>
      <c r="C37" s="79"/>
      <c r="D37" s="79"/>
      <c r="E37" s="79">
        <v>0</v>
      </c>
      <c r="F37" s="79">
        <v>0</v>
      </c>
      <c r="G37" s="79">
        <f t="shared" si="4"/>
        <v>0</v>
      </c>
      <c r="H37" s="79"/>
      <c r="I37" s="79"/>
      <c r="J37" s="79" t="s">
        <v>203</v>
      </c>
      <c r="K37" s="79" t="s">
        <v>203</v>
      </c>
      <c r="L37" s="79">
        <f t="shared" si="5"/>
        <v>0</v>
      </c>
    </row>
    <row r="38" spans="1:12" s="76" customFormat="1">
      <c r="A38" s="78"/>
      <c r="B38" s="78" t="s">
        <v>91</v>
      </c>
      <c r="C38" s="79"/>
      <c r="D38" s="79"/>
      <c r="E38" s="79">
        <v>0</v>
      </c>
      <c r="F38" s="79">
        <v>0</v>
      </c>
      <c r="G38" s="79">
        <f t="shared" si="4"/>
        <v>0</v>
      </c>
      <c r="H38" s="79"/>
      <c r="I38" s="79"/>
      <c r="J38" s="79" t="s">
        <v>203</v>
      </c>
      <c r="K38" s="79" t="s">
        <v>203</v>
      </c>
      <c r="L38" s="79">
        <f t="shared" si="5"/>
        <v>0</v>
      </c>
    </row>
    <row r="39" spans="1:12" s="76" customFormat="1">
      <c r="A39" s="78"/>
      <c r="B39" s="78" t="s">
        <v>92</v>
      </c>
      <c r="C39" s="79"/>
      <c r="D39" s="79"/>
      <c r="E39" s="79">
        <v>0</v>
      </c>
      <c r="F39" s="79">
        <v>0</v>
      </c>
      <c r="G39" s="79">
        <f t="shared" si="4"/>
        <v>0</v>
      </c>
      <c r="H39" s="79"/>
      <c r="I39" s="79"/>
      <c r="J39" s="79" t="s">
        <v>203</v>
      </c>
      <c r="K39" s="79" t="s">
        <v>203</v>
      </c>
      <c r="L39" s="79">
        <f t="shared" si="5"/>
        <v>0</v>
      </c>
    </row>
    <row r="40" spans="1:12" s="76" customFormat="1">
      <c r="A40" s="78"/>
      <c r="B40" s="78" t="s">
        <v>77</v>
      </c>
      <c r="C40" s="79"/>
      <c r="D40" s="79"/>
      <c r="E40" s="79">
        <v>0</v>
      </c>
      <c r="F40" s="79">
        <v>0</v>
      </c>
      <c r="G40" s="79">
        <v>0</v>
      </c>
      <c r="H40" s="79"/>
      <c r="I40" s="79"/>
      <c r="J40" s="79" t="s">
        <v>203</v>
      </c>
      <c r="K40" s="79" t="s">
        <v>203</v>
      </c>
      <c r="L40" s="79">
        <f t="shared" si="5"/>
        <v>0</v>
      </c>
    </row>
    <row r="41" spans="1:12" s="76" customFormat="1">
      <c r="A41" s="83">
        <v>11</v>
      </c>
      <c r="B41" s="84" t="s">
        <v>19</v>
      </c>
      <c r="C41" s="41">
        <v>8739</v>
      </c>
      <c r="D41" s="41">
        <v>26713</v>
      </c>
      <c r="E41" s="41">
        <v>766765</v>
      </c>
      <c r="F41" s="41">
        <v>1134235</v>
      </c>
      <c r="G41" s="41">
        <f>SUM(C41:F41)</f>
        <v>1936452</v>
      </c>
      <c r="H41" s="32">
        <v>13.507862903225806</v>
      </c>
      <c r="I41" s="32">
        <v>41.290255376344085</v>
      </c>
      <c r="J41" s="32">
        <v>1185.1878360215053</v>
      </c>
      <c r="K41" s="32">
        <v>1753.1858198924731</v>
      </c>
      <c r="L41" s="32">
        <f t="shared" si="5"/>
        <v>2993.1717741935481</v>
      </c>
    </row>
    <row r="42" spans="1:12" s="76" customFormat="1">
      <c r="A42" s="78"/>
      <c r="B42" s="78" t="s">
        <v>94</v>
      </c>
      <c r="C42" s="79">
        <v>8739</v>
      </c>
      <c r="D42" s="79">
        <v>26713</v>
      </c>
      <c r="E42" s="79">
        <v>766765</v>
      </c>
      <c r="F42" s="79">
        <v>1134235</v>
      </c>
      <c r="G42" s="79">
        <f>C42+D42+E42+F42</f>
        <v>1936452</v>
      </c>
      <c r="H42" s="79"/>
      <c r="I42" s="79">
        <v>41.290255376344085</v>
      </c>
      <c r="J42" s="79">
        <v>1185.1878360215053</v>
      </c>
      <c r="K42" s="79">
        <v>1753.1858198924731</v>
      </c>
      <c r="L42" s="79">
        <f t="shared" si="5"/>
        <v>2979.6639112903222</v>
      </c>
    </row>
    <row r="43" spans="1:12" s="76" customFormat="1">
      <c r="A43" s="83">
        <v>12</v>
      </c>
      <c r="B43" s="84" t="s">
        <v>20</v>
      </c>
      <c r="C43" s="41">
        <v>5244169</v>
      </c>
      <c r="D43" s="41">
        <v>1188081</v>
      </c>
      <c r="E43" s="41">
        <v>19332732</v>
      </c>
      <c r="F43" s="41">
        <v>3630621</v>
      </c>
      <c r="G43" s="41">
        <f t="shared" ref="G43:G48" si="6">SUM(C43:F43)</f>
        <v>29395603</v>
      </c>
      <c r="H43" s="42">
        <v>8105.9063844086013</v>
      </c>
      <c r="I43" s="42">
        <v>1836.4155241935482</v>
      </c>
      <c r="J43" s="32">
        <v>29882.583064516126</v>
      </c>
      <c r="K43" s="32">
        <v>5611.8469758064512</v>
      </c>
      <c r="L43" s="32">
        <f t="shared" si="5"/>
        <v>45436.751948924728</v>
      </c>
    </row>
    <row r="44" spans="1:12" s="86" customFormat="1" ht="16.5" customHeight="1">
      <c r="A44" s="82"/>
      <c r="B44" s="82" t="s">
        <v>95</v>
      </c>
      <c r="C44" s="79">
        <v>5244169</v>
      </c>
      <c r="D44" s="79">
        <v>1188081</v>
      </c>
      <c r="E44" s="79">
        <v>19306793</v>
      </c>
      <c r="F44" s="79">
        <v>3621952</v>
      </c>
      <c r="G44" s="79">
        <f>G43-G45</f>
        <v>29360995</v>
      </c>
      <c r="H44" s="79">
        <v>8105.9063844086013</v>
      </c>
      <c r="I44" s="79">
        <v>1836.4155241935482</v>
      </c>
      <c r="J44" s="79">
        <v>29842.489180107525</v>
      </c>
      <c r="K44" s="79">
        <v>5598.4473118279566</v>
      </c>
      <c r="L44" s="79">
        <f t="shared" si="5"/>
        <v>45383.258400537627</v>
      </c>
    </row>
    <row r="45" spans="1:12" s="76" customFormat="1">
      <c r="A45" s="82"/>
      <c r="B45" s="82" t="s">
        <v>97</v>
      </c>
      <c r="C45" s="79"/>
      <c r="D45" s="79"/>
      <c r="E45" s="79">
        <v>25939</v>
      </c>
      <c r="F45" s="79">
        <v>8669</v>
      </c>
      <c r="G45" s="79">
        <f t="shared" si="6"/>
        <v>34608</v>
      </c>
      <c r="H45" s="23"/>
      <c r="I45" s="23"/>
      <c r="J45" s="23"/>
      <c r="K45" s="23"/>
      <c r="L45" s="23">
        <f t="shared" si="5"/>
        <v>0</v>
      </c>
    </row>
    <row r="46" spans="1:12" s="76" customFormat="1">
      <c r="A46" s="83">
        <v>13</v>
      </c>
      <c r="B46" s="84" t="s">
        <v>208</v>
      </c>
      <c r="C46" s="87">
        <v>0</v>
      </c>
      <c r="D46" s="87">
        <v>0</v>
      </c>
      <c r="E46" s="87">
        <v>0</v>
      </c>
      <c r="F46" s="87">
        <v>92672</v>
      </c>
      <c r="G46" s="87">
        <f t="shared" si="6"/>
        <v>92672</v>
      </c>
      <c r="H46" s="88" t="s">
        <v>203</v>
      </c>
      <c r="I46" s="88" t="s">
        <v>203</v>
      </c>
      <c r="J46" s="88" t="s">
        <v>203</v>
      </c>
      <c r="K46" s="88">
        <v>143.24301075268818</v>
      </c>
      <c r="L46" s="88">
        <f>H46+I46+J46+K46</f>
        <v>143.24301075268818</v>
      </c>
    </row>
    <row r="47" spans="1:12" s="76" customFormat="1">
      <c r="A47" s="82"/>
      <c r="B47" s="82" t="s">
        <v>209</v>
      </c>
      <c r="C47" s="79"/>
      <c r="D47" s="79"/>
      <c r="E47" s="79"/>
      <c r="F47" s="79">
        <v>92672</v>
      </c>
      <c r="G47" s="79">
        <f>G46</f>
        <v>92672</v>
      </c>
      <c r="H47" s="79"/>
      <c r="I47" s="79"/>
      <c r="J47" s="79"/>
      <c r="K47" s="79"/>
      <c r="L47" s="79"/>
    </row>
    <row r="48" spans="1:12" s="76" customFormat="1">
      <c r="A48" s="83">
        <v>14</v>
      </c>
      <c r="B48" s="84" t="s">
        <v>21</v>
      </c>
      <c r="C48" s="41">
        <v>0</v>
      </c>
      <c r="D48" s="41">
        <v>0</v>
      </c>
      <c r="E48" s="41">
        <v>685418</v>
      </c>
      <c r="F48" s="41">
        <v>452362</v>
      </c>
      <c r="G48" s="41">
        <f t="shared" si="6"/>
        <v>1137780</v>
      </c>
      <c r="H48" s="42" t="s">
        <v>203</v>
      </c>
      <c r="I48" s="42" t="s">
        <v>203</v>
      </c>
      <c r="J48" s="32">
        <v>1059.4498655913978</v>
      </c>
      <c r="K48" s="32">
        <v>699.21545698924729</v>
      </c>
      <c r="L48" s="32">
        <f>H48+I48+J48+K48</f>
        <v>1758.6653225806451</v>
      </c>
    </row>
    <row r="49" spans="1:12" s="76" customFormat="1">
      <c r="A49" s="82"/>
      <c r="B49" s="82" t="s">
        <v>98</v>
      </c>
      <c r="C49" s="79"/>
      <c r="D49" s="79"/>
      <c r="E49" s="79">
        <v>685418</v>
      </c>
      <c r="F49" s="79">
        <v>452362</v>
      </c>
      <c r="G49" s="79">
        <f t="shared" ref="G49" si="7">G48</f>
        <v>1137780</v>
      </c>
      <c r="H49" s="79"/>
      <c r="I49" s="79"/>
      <c r="J49" s="79">
        <v>1059.4498655913978</v>
      </c>
      <c r="K49" s="79">
        <v>699.21545698924729</v>
      </c>
      <c r="L49" s="79">
        <f t="shared" si="5"/>
        <v>1758.6653225806451</v>
      </c>
    </row>
    <row r="50" spans="1:12" s="76" customFormat="1">
      <c r="A50" s="83">
        <v>15</v>
      </c>
      <c r="B50" s="84" t="s">
        <v>22</v>
      </c>
      <c r="C50" s="41">
        <v>0</v>
      </c>
      <c r="D50" s="41">
        <v>0</v>
      </c>
      <c r="E50" s="41">
        <v>1837649</v>
      </c>
      <c r="F50" s="41">
        <v>406089</v>
      </c>
      <c r="G50" s="41">
        <f t="shared" ref="G50:G57" si="8">SUM(C50:F50)</f>
        <v>2243738</v>
      </c>
      <c r="H50" s="32" t="s">
        <v>203</v>
      </c>
      <c r="I50" s="32" t="s">
        <v>203</v>
      </c>
      <c r="J50" s="32">
        <v>2840.4520833333331</v>
      </c>
      <c r="K50" s="32">
        <v>627.69133064516132</v>
      </c>
      <c r="L50" s="32">
        <f>H50+I50+J50+K50</f>
        <v>3468.1434139784942</v>
      </c>
    </row>
    <row r="51" spans="1:12" s="76" customFormat="1" ht="14.25" customHeight="1">
      <c r="A51" s="82"/>
      <c r="B51" s="82" t="s">
        <v>102</v>
      </c>
      <c r="C51" s="79"/>
      <c r="D51" s="79"/>
      <c r="E51" s="79">
        <v>735060</v>
      </c>
      <c r="F51" s="79">
        <v>12183</v>
      </c>
      <c r="G51" s="79">
        <f t="shared" si="8"/>
        <v>747243</v>
      </c>
      <c r="H51" s="79"/>
      <c r="I51" s="79"/>
      <c r="J51" s="79">
        <v>1136.1814516129032</v>
      </c>
      <c r="K51" s="79">
        <v>18.831249999999997</v>
      </c>
      <c r="L51" s="79">
        <f t="shared" si="5"/>
        <v>1155.0127016129031</v>
      </c>
    </row>
    <row r="52" spans="1:12" s="76" customFormat="1">
      <c r="A52" s="82"/>
      <c r="B52" s="82" t="s">
        <v>99</v>
      </c>
      <c r="C52" s="79"/>
      <c r="D52" s="79"/>
      <c r="E52" s="79">
        <v>183765</v>
      </c>
      <c r="F52" s="79">
        <v>284262</v>
      </c>
      <c r="G52" s="79">
        <f t="shared" si="8"/>
        <v>468027</v>
      </c>
      <c r="H52" s="79"/>
      <c r="I52" s="79"/>
      <c r="J52" s="79">
        <v>284</v>
      </c>
      <c r="K52" s="79">
        <v>439.86008064516136</v>
      </c>
      <c r="L52" s="79">
        <f t="shared" si="5"/>
        <v>723.86008064516136</v>
      </c>
    </row>
    <row r="53" spans="1:12" s="76" customFormat="1">
      <c r="A53" s="82"/>
      <c r="B53" s="82" t="s">
        <v>103</v>
      </c>
      <c r="C53" s="79"/>
      <c r="D53" s="79"/>
      <c r="E53" s="79">
        <v>147012</v>
      </c>
      <c r="F53" s="79">
        <v>109644</v>
      </c>
      <c r="G53" s="79">
        <f t="shared" si="8"/>
        <v>256656</v>
      </c>
      <c r="H53" s="79"/>
      <c r="I53" s="79"/>
      <c r="J53" s="79">
        <v>227</v>
      </c>
      <c r="K53" s="79">
        <v>169</v>
      </c>
      <c r="L53" s="79">
        <f t="shared" si="5"/>
        <v>396</v>
      </c>
    </row>
    <row r="54" spans="1:12" s="76" customFormat="1">
      <c r="A54" s="82"/>
      <c r="B54" s="82" t="s">
        <v>100</v>
      </c>
      <c r="C54" s="79"/>
      <c r="D54" s="79"/>
      <c r="E54" s="79">
        <v>551295</v>
      </c>
      <c r="F54" s="79">
        <v>0</v>
      </c>
      <c r="G54" s="79">
        <f t="shared" si="8"/>
        <v>551295</v>
      </c>
      <c r="H54" s="79"/>
      <c r="I54" s="79"/>
      <c r="J54" s="79">
        <v>852</v>
      </c>
      <c r="K54" s="79">
        <v>0</v>
      </c>
      <c r="L54" s="79">
        <f t="shared" si="5"/>
        <v>852</v>
      </c>
    </row>
    <row r="55" spans="1:12" s="76" customFormat="1">
      <c r="A55" s="82"/>
      <c r="B55" s="82" t="s">
        <v>104</v>
      </c>
      <c r="C55" s="79"/>
      <c r="D55" s="79"/>
      <c r="E55" s="79">
        <v>91882</v>
      </c>
      <c r="F55" s="79">
        <v>0</v>
      </c>
      <c r="G55" s="79">
        <f t="shared" si="8"/>
        <v>91882</v>
      </c>
      <c r="H55" s="79"/>
      <c r="I55" s="79"/>
      <c r="J55" s="79">
        <v>142</v>
      </c>
      <c r="K55" s="79">
        <v>0</v>
      </c>
      <c r="L55" s="79">
        <f t="shared" si="5"/>
        <v>142</v>
      </c>
    </row>
    <row r="56" spans="1:12" s="76" customFormat="1">
      <c r="A56" s="82"/>
      <c r="B56" s="82" t="s">
        <v>101</v>
      </c>
      <c r="C56" s="79"/>
      <c r="D56" s="79"/>
      <c r="E56" s="79">
        <v>128635</v>
      </c>
      <c r="F56" s="79">
        <v>0</v>
      </c>
      <c r="G56" s="79">
        <f t="shared" si="8"/>
        <v>128635</v>
      </c>
      <c r="H56" s="79"/>
      <c r="I56" s="79"/>
      <c r="J56" s="79">
        <v>199</v>
      </c>
      <c r="K56" s="79">
        <v>0</v>
      </c>
      <c r="L56" s="79">
        <f t="shared" si="5"/>
        <v>199</v>
      </c>
    </row>
    <row r="57" spans="1:12" s="76" customFormat="1">
      <c r="A57" s="80">
        <v>16</v>
      </c>
      <c r="B57" s="81" t="s">
        <v>23</v>
      </c>
      <c r="C57" s="55">
        <v>0</v>
      </c>
      <c r="D57" s="55">
        <v>0</v>
      </c>
      <c r="E57" s="55">
        <v>119985</v>
      </c>
      <c r="F57" s="55">
        <v>302327</v>
      </c>
      <c r="G57" s="55">
        <f t="shared" si="8"/>
        <v>422312</v>
      </c>
      <c r="H57" s="26" t="s">
        <v>203</v>
      </c>
      <c r="I57" s="26" t="s">
        <v>203</v>
      </c>
      <c r="J57" s="26">
        <v>185.46068548387098</v>
      </c>
      <c r="K57" s="26">
        <v>467.30651881720428</v>
      </c>
      <c r="L57" s="44">
        <f>H57+I57+J57+K57</f>
        <v>652.76720430107525</v>
      </c>
    </row>
    <row r="58" spans="1:12" s="76" customFormat="1">
      <c r="A58" s="82"/>
      <c r="B58" s="82" t="s">
        <v>105</v>
      </c>
      <c r="C58" s="79"/>
      <c r="D58" s="79"/>
      <c r="E58" s="79">
        <v>119985</v>
      </c>
      <c r="F58" s="79">
        <v>302327</v>
      </c>
      <c r="G58" s="79">
        <f>G57</f>
        <v>422312</v>
      </c>
      <c r="H58" s="79"/>
      <c r="I58" s="79"/>
      <c r="J58" s="79">
        <v>185.46068548387098</v>
      </c>
      <c r="K58" s="79">
        <v>467.30651881720428</v>
      </c>
      <c r="L58" s="79">
        <f t="shared" si="5"/>
        <v>652.76720430107525</v>
      </c>
    </row>
    <row r="59" spans="1:12" s="76" customFormat="1">
      <c r="A59" s="83">
        <v>17</v>
      </c>
      <c r="B59" s="84" t="s">
        <v>24</v>
      </c>
      <c r="C59" s="41">
        <v>0</v>
      </c>
      <c r="D59" s="41">
        <v>0</v>
      </c>
      <c r="E59" s="41">
        <v>644004</v>
      </c>
      <c r="F59" s="41">
        <v>314247</v>
      </c>
      <c r="G59" s="41">
        <f>SUM(C59:F59)</f>
        <v>958251</v>
      </c>
      <c r="H59" s="32" t="s">
        <v>203</v>
      </c>
      <c r="I59" s="32" t="s">
        <v>203</v>
      </c>
      <c r="J59" s="32">
        <v>995.43629032258059</v>
      </c>
      <c r="K59" s="32">
        <v>485.73124999999999</v>
      </c>
      <c r="L59" s="32">
        <f>H59+I59+J59+K59</f>
        <v>1481.1675403225806</v>
      </c>
    </row>
    <row r="60" spans="1:12" s="76" customFormat="1">
      <c r="A60" s="82"/>
      <c r="B60" s="78" t="s">
        <v>106</v>
      </c>
      <c r="C60" s="79"/>
      <c r="D60" s="79"/>
      <c r="E60" s="79">
        <v>644004</v>
      </c>
      <c r="F60" s="79">
        <v>314247</v>
      </c>
      <c r="G60" s="79">
        <f>G59</f>
        <v>958251</v>
      </c>
      <c r="H60" s="79"/>
      <c r="I60" s="79"/>
      <c r="J60" s="79">
        <v>995.43629032258059</v>
      </c>
      <c r="K60" s="79">
        <v>485.73124999999999</v>
      </c>
      <c r="L60" s="79">
        <f t="shared" si="5"/>
        <v>1481.1675403225806</v>
      </c>
    </row>
    <row r="61" spans="1:12" s="76" customFormat="1">
      <c r="A61" s="83">
        <v>18</v>
      </c>
      <c r="B61" s="84" t="s">
        <v>25</v>
      </c>
      <c r="C61" s="41">
        <v>0</v>
      </c>
      <c r="D61" s="41">
        <v>0</v>
      </c>
      <c r="E61" s="41">
        <v>661474</v>
      </c>
      <c r="F61" s="41">
        <v>595442</v>
      </c>
      <c r="G61" s="41">
        <f>SUM(C61:F61)</f>
        <v>1256916</v>
      </c>
      <c r="H61" s="32" t="s">
        <v>203</v>
      </c>
      <c r="I61" s="32" t="s">
        <v>203</v>
      </c>
      <c r="J61" s="32">
        <v>1022.4396505376344</v>
      </c>
      <c r="K61" s="32">
        <v>920.37405913978489</v>
      </c>
      <c r="L61" s="32">
        <f>H61+I61+J61+K61</f>
        <v>1942.8137096774194</v>
      </c>
    </row>
    <row r="62" spans="1:12" s="76" customFormat="1" ht="15" customHeight="1">
      <c r="A62" s="82"/>
      <c r="B62" s="82" t="s">
        <v>107</v>
      </c>
      <c r="C62" s="79"/>
      <c r="D62" s="79"/>
      <c r="E62" s="79">
        <v>661474</v>
      </c>
      <c r="F62" s="79">
        <v>595442</v>
      </c>
      <c r="G62" s="79">
        <f>G61</f>
        <v>1256916</v>
      </c>
      <c r="H62" s="79"/>
      <c r="I62" s="79"/>
      <c r="J62" s="79">
        <v>1022.4396505376344</v>
      </c>
      <c r="K62" s="79">
        <v>920.37405913978489</v>
      </c>
      <c r="L62" s="79">
        <f t="shared" si="5"/>
        <v>1942.8137096774194</v>
      </c>
    </row>
    <row r="63" spans="1:12" s="76" customFormat="1">
      <c r="A63" s="83">
        <v>19</v>
      </c>
      <c r="B63" s="84" t="s">
        <v>26</v>
      </c>
      <c r="C63" s="41">
        <v>0</v>
      </c>
      <c r="D63" s="41">
        <v>0</v>
      </c>
      <c r="E63" s="41">
        <v>2406000</v>
      </c>
      <c r="F63" s="41">
        <v>2254024</v>
      </c>
      <c r="G63" s="41">
        <f>SUM(C63:F63)</f>
        <v>4660024</v>
      </c>
      <c r="H63" s="32" t="s">
        <v>203</v>
      </c>
      <c r="I63" s="32" t="s">
        <v>203</v>
      </c>
      <c r="J63" s="32">
        <v>3718.9516129032259</v>
      </c>
      <c r="K63" s="32">
        <v>3484.0424731182793</v>
      </c>
      <c r="L63" s="32">
        <f>H63+I63+J63+K63</f>
        <v>7202.9940860215047</v>
      </c>
    </row>
    <row r="64" spans="1:12" s="76" customFormat="1">
      <c r="A64" s="89"/>
      <c r="B64" s="89" t="s">
        <v>108</v>
      </c>
      <c r="C64" s="79"/>
      <c r="D64" s="79"/>
      <c r="E64" s="79">
        <v>463877</v>
      </c>
      <c r="F64" s="79">
        <v>434576</v>
      </c>
      <c r="G64" s="85">
        <f>SUM(C64:F64)</f>
        <v>898453</v>
      </c>
      <c r="H64" s="85"/>
      <c r="I64" s="85"/>
      <c r="J64" s="85">
        <v>717.01418010752684</v>
      </c>
      <c r="K64" s="85">
        <v>671.7236559139784</v>
      </c>
      <c r="L64" s="85">
        <f t="shared" si="5"/>
        <v>1388.7378360215052</v>
      </c>
    </row>
    <row r="65" spans="1:13" s="76" customFormat="1">
      <c r="A65" s="89"/>
      <c r="B65" s="89" t="s">
        <v>109</v>
      </c>
      <c r="C65" s="79"/>
      <c r="D65" s="79"/>
      <c r="E65" s="79">
        <v>1012926</v>
      </c>
      <c r="F65" s="79">
        <v>948944</v>
      </c>
      <c r="G65" s="85">
        <f>SUM(C65:F65)</f>
        <v>1961870</v>
      </c>
      <c r="H65" s="85"/>
      <c r="I65" s="85"/>
      <c r="J65" s="85">
        <v>1565.678629032258</v>
      </c>
      <c r="K65" s="85">
        <v>1466.7817204301075</v>
      </c>
      <c r="L65" s="85">
        <f t="shared" si="5"/>
        <v>3032.4603494623652</v>
      </c>
    </row>
    <row r="66" spans="1:13" s="90" customFormat="1">
      <c r="A66" s="89"/>
      <c r="B66" s="89" t="s">
        <v>110</v>
      </c>
      <c r="C66" s="79"/>
      <c r="D66" s="79"/>
      <c r="E66" s="79">
        <v>929197</v>
      </c>
      <c r="F66" s="79">
        <v>870504</v>
      </c>
      <c r="G66" s="85">
        <f>SUM(C66:F66)</f>
        <v>1799701</v>
      </c>
      <c r="H66" s="85"/>
      <c r="I66" s="85"/>
      <c r="J66" s="85">
        <v>1436.2588037634407</v>
      </c>
      <c r="K66" s="85">
        <v>1345.5370967741935</v>
      </c>
      <c r="L66" s="85">
        <f t="shared" si="5"/>
        <v>2781.7959005376342</v>
      </c>
      <c r="M66" s="76"/>
    </row>
    <row r="67" spans="1:13" s="90" customFormat="1">
      <c r="A67" s="83">
        <v>20</v>
      </c>
      <c r="B67" s="84" t="s">
        <v>27</v>
      </c>
      <c r="C67" s="41">
        <v>212778</v>
      </c>
      <c r="D67" s="41">
        <v>8508</v>
      </c>
      <c r="E67" s="41">
        <v>562655</v>
      </c>
      <c r="F67" s="41">
        <v>670311</v>
      </c>
      <c r="G67" s="41">
        <f>SUM(C67:F67)</f>
        <v>1454252</v>
      </c>
      <c r="H67" s="32">
        <v>328.8907258064516</v>
      </c>
      <c r="I67" s="32">
        <v>13.150806451612903</v>
      </c>
      <c r="J67" s="32">
        <v>869.69522849462362</v>
      </c>
      <c r="K67" s="32">
        <v>1036.0989919354838</v>
      </c>
      <c r="L67" s="32">
        <f>H67+I67+J67+K67</f>
        <v>2247.8357526881719</v>
      </c>
      <c r="M67" s="76"/>
    </row>
    <row r="68" spans="1:13" s="90" customFormat="1" ht="31.5" customHeight="1">
      <c r="A68" s="89"/>
      <c r="B68" s="89" t="s">
        <v>111</v>
      </c>
      <c r="C68" s="79">
        <v>212778</v>
      </c>
      <c r="D68" s="79">
        <v>8508</v>
      </c>
      <c r="E68" s="79">
        <v>562655</v>
      </c>
      <c r="F68" s="79">
        <v>670311</v>
      </c>
      <c r="G68" s="79">
        <f t="shared" ref="G68" si="9">G67</f>
        <v>1454252</v>
      </c>
      <c r="H68" s="79">
        <v>328.8907258064516</v>
      </c>
      <c r="I68" s="79">
        <v>13.150806451612903</v>
      </c>
      <c r="J68" s="79">
        <v>869.69522849462362</v>
      </c>
      <c r="K68" s="79">
        <v>1036.0989919354838</v>
      </c>
      <c r="L68" s="79">
        <f t="shared" si="5"/>
        <v>2247.8357526881719</v>
      </c>
      <c r="M68" s="76"/>
    </row>
    <row r="69" spans="1:13" s="90" customFormat="1">
      <c r="A69" s="83">
        <v>21</v>
      </c>
      <c r="B69" s="84" t="s">
        <v>28</v>
      </c>
      <c r="C69" s="41">
        <v>11488</v>
      </c>
      <c r="D69" s="41">
        <v>0</v>
      </c>
      <c r="E69" s="41">
        <v>5071228</v>
      </c>
      <c r="F69" s="41">
        <v>2929158</v>
      </c>
      <c r="G69" s="41">
        <f>SUM(C69:F69)</f>
        <v>8011874</v>
      </c>
      <c r="H69" s="32">
        <v>17.756989247311829</v>
      </c>
      <c r="I69" s="32" t="s">
        <v>203</v>
      </c>
      <c r="J69" s="32">
        <v>7838.5916666666662</v>
      </c>
      <c r="K69" s="32">
        <v>4527.5963709677417</v>
      </c>
      <c r="L69" s="32">
        <f>H69+I69+J69+K69</f>
        <v>12383.94502688172</v>
      </c>
    </row>
    <row r="70" spans="1:13" s="90" customFormat="1">
      <c r="A70" s="89"/>
      <c r="B70" s="89" t="s">
        <v>112</v>
      </c>
      <c r="C70" s="79"/>
      <c r="D70" s="79"/>
      <c r="E70" s="79">
        <v>5071228</v>
      </c>
      <c r="F70" s="79">
        <v>2917441.3679999998</v>
      </c>
      <c r="G70" s="85">
        <f>F70+E70</f>
        <v>7988669.3679999998</v>
      </c>
      <c r="H70" s="85"/>
      <c r="I70" s="85"/>
      <c r="J70" s="85">
        <v>7838.5916666666662</v>
      </c>
      <c r="K70" s="85">
        <v>4527.5963709677417</v>
      </c>
      <c r="L70" s="85">
        <f t="shared" si="5"/>
        <v>12366.188037634409</v>
      </c>
    </row>
    <row r="71" spans="1:13" s="90" customFormat="1">
      <c r="A71" s="89"/>
      <c r="B71" s="89" t="s">
        <v>207</v>
      </c>
      <c r="C71" s="79"/>
      <c r="D71" s="79"/>
      <c r="E71" s="79"/>
      <c r="F71" s="79">
        <v>11716.632</v>
      </c>
      <c r="G71" s="85">
        <f>F71+E71</f>
        <v>11716.632</v>
      </c>
      <c r="H71" s="85"/>
      <c r="I71" s="85"/>
      <c r="J71" s="85"/>
      <c r="K71" s="85"/>
      <c r="L71" s="85"/>
    </row>
    <row r="72" spans="1:13" s="90" customFormat="1">
      <c r="A72" s="83">
        <v>22</v>
      </c>
      <c r="B72" s="84" t="s">
        <v>29</v>
      </c>
      <c r="C72" s="41">
        <v>0</v>
      </c>
      <c r="D72" s="41">
        <v>412230</v>
      </c>
      <c r="E72" s="41">
        <v>451064</v>
      </c>
      <c r="F72" s="41">
        <v>301249</v>
      </c>
      <c r="G72" s="41">
        <f>SUM(C72:F72)</f>
        <v>1164543</v>
      </c>
      <c r="H72" s="32" t="s">
        <v>203</v>
      </c>
      <c r="I72" s="32">
        <v>637.18346774193549</v>
      </c>
      <c r="J72" s="32">
        <v>697.20913978494616</v>
      </c>
      <c r="K72" s="32">
        <v>465.64025537634404</v>
      </c>
      <c r="L72" s="32">
        <f>H72+I72+J72+K72</f>
        <v>1800.0328629032256</v>
      </c>
    </row>
    <row r="73" spans="1:13" s="90" customFormat="1">
      <c r="A73" s="89"/>
      <c r="B73" s="89" t="s">
        <v>114</v>
      </c>
      <c r="C73" s="79"/>
      <c r="D73" s="79"/>
      <c r="E73" s="79">
        <v>451064</v>
      </c>
      <c r="F73" s="79">
        <v>132549.56</v>
      </c>
      <c r="G73" s="85">
        <f>E73+F73</f>
        <v>583613.56000000006</v>
      </c>
      <c r="H73" s="85"/>
      <c r="I73" s="85"/>
      <c r="J73" s="85">
        <v>697.20913978494616</v>
      </c>
      <c r="K73" s="85">
        <v>204.88171236559137</v>
      </c>
      <c r="L73" s="85">
        <f t="shared" si="5"/>
        <v>902.09085215053756</v>
      </c>
    </row>
    <row r="74" spans="1:13" s="90" customFormat="1">
      <c r="A74" s="89"/>
      <c r="B74" s="89" t="s">
        <v>112</v>
      </c>
      <c r="C74" s="79"/>
      <c r="D74" s="79"/>
      <c r="E74" s="79">
        <v>0</v>
      </c>
      <c r="F74" s="79">
        <v>168699.44</v>
      </c>
      <c r="G74" s="85">
        <f>E74+F74</f>
        <v>168699.44</v>
      </c>
      <c r="H74" s="85"/>
      <c r="I74" s="85"/>
      <c r="J74" s="85"/>
      <c r="K74" s="85">
        <v>260.75854301075265</v>
      </c>
      <c r="L74" s="85">
        <f t="shared" si="5"/>
        <v>260.75854301075265</v>
      </c>
    </row>
    <row r="75" spans="1:13" s="90" customFormat="1">
      <c r="A75" s="80">
        <v>23</v>
      </c>
      <c r="B75" s="81" t="s">
        <v>30</v>
      </c>
      <c r="C75" s="55">
        <v>48688</v>
      </c>
      <c r="D75" s="55">
        <v>0</v>
      </c>
      <c r="E75" s="55">
        <v>2146846</v>
      </c>
      <c r="F75" s="55">
        <v>649797</v>
      </c>
      <c r="G75" s="55">
        <f>SUM(C75:F75)</f>
        <v>2845331</v>
      </c>
      <c r="H75" s="26">
        <v>75.256989247311822</v>
      </c>
      <c r="I75" s="26" t="s">
        <v>203</v>
      </c>
      <c r="J75" s="26">
        <v>3318.377553763441</v>
      </c>
      <c r="K75" s="26">
        <v>1004.3905241935483</v>
      </c>
      <c r="L75" s="26">
        <f>H75+I75+J75+K75</f>
        <v>4398.0250672043012</v>
      </c>
    </row>
    <row r="76" spans="1:13" s="90" customFormat="1">
      <c r="A76" s="89"/>
      <c r="B76" s="89" t="s">
        <v>115</v>
      </c>
      <c r="C76" s="79">
        <v>48688</v>
      </c>
      <c r="D76" s="79">
        <v>0</v>
      </c>
      <c r="E76" s="79">
        <v>2146846</v>
      </c>
      <c r="F76" s="79">
        <v>649797</v>
      </c>
      <c r="G76" s="85">
        <f>F76+E76+C76</f>
        <v>2845331</v>
      </c>
      <c r="H76" s="85">
        <v>75.256989247311822</v>
      </c>
      <c r="I76" s="85"/>
      <c r="J76" s="85">
        <v>3318.377553763441</v>
      </c>
      <c r="K76" s="85">
        <v>1004.3905241935483</v>
      </c>
      <c r="L76" s="85">
        <f>L75</f>
        <v>4398.0250672043012</v>
      </c>
    </row>
    <row r="77" spans="1:13" s="90" customFormat="1">
      <c r="A77" s="83">
        <v>24</v>
      </c>
      <c r="B77" s="84" t="s">
        <v>31</v>
      </c>
      <c r="C77" s="41">
        <v>908637</v>
      </c>
      <c r="D77" s="41">
        <v>1507</v>
      </c>
      <c r="E77" s="41">
        <v>452946</v>
      </c>
      <c r="F77" s="41">
        <v>422002</v>
      </c>
      <c r="G77" s="41">
        <f>SUM(C77:F77)</f>
        <v>1785092</v>
      </c>
      <c r="H77" s="32">
        <v>1404.4792338709676</v>
      </c>
      <c r="I77" s="32">
        <v>2.3293682795698922</v>
      </c>
      <c r="J77" s="32">
        <v>700.11814516129027</v>
      </c>
      <c r="K77" s="32">
        <v>652.28803763440862</v>
      </c>
      <c r="L77" s="32">
        <f>H77+I77+J77+K77</f>
        <v>2759.2147849462367</v>
      </c>
    </row>
    <row r="78" spans="1:13" s="90" customFormat="1">
      <c r="A78" s="89"/>
      <c r="B78" s="89" t="s">
        <v>116</v>
      </c>
      <c r="C78" s="79">
        <v>908637</v>
      </c>
      <c r="D78" s="79">
        <v>1507</v>
      </c>
      <c r="E78" s="79">
        <v>81530.28</v>
      </c>
      <c r="F78" s="79">
        <v>36292.171999999999</v>
      </c>
      <c r="G78" s="85">
        <f>C78+D78+E78+F78</f>
        <v>1027966.452</v>
      </c>
      <c r="H78" s="85">
        <v>1404.4792338709676</v>
      </c>
      <c r="I78" s="85">
        <v>2.3293682795698922</v>
      </c>
      <c r="J78" s="85">
        <v>126.02126612903224</v>
      </c>
      <c r="K78" s="85">
        <v>56.096771236559135</v>
      </c>
      <c r="L78" s="85">
        <f>SUM(H78:K78)</f>
        <v>1588.9266395161289</v>
      </c>
    </row>
    <row r="79" spans="1:13" s="90" customFormat="1">
      <c r="A79" s="89"/>
      <c r="B79" s="89" t="s">
        <v>117</v>
      </c>
      <c r="C79" s="79"/>
      <c r="D79" s="79"/>
      <c r="E79" s="79">
        <v>371415.72</v>
      </c>
      <c r="F79" s="79">
        <v>385709.82800000004</v>
      </c>
      <c r="G79" s="85">
        <f>C79+D79+E79+F79</f>
        <v>757125.54799999995</v>
      </c>
      <c r="H79" s="85"/>
      <c r="I79" s="85"/>
      <c r="J79" s="85">
        <v>574.09687903225802</v>
      </c>
      <c r="K79" s="85">
        <v>596.19126639784952</v>
      </c>
      <c r="L79" s="85">
        <f>SUM(H79:K79)</f>
        <v>1170.2881454301075</v>
      </c>
    </row>
    <row r="80" spans="1:13" s="90" customFormat="1">
      <c r="A80" s="83">
        <v>25</v>
      </c>
      <c r="B80" s="84" t="s">
        <v>32</v>
      </c>
      <c r="C80" s="41">
        <v>0</v>
      </c>
      <c r="D80" s="41">
        <v>0</v>
      </c>
      <c r="E80" s="41">
        <v>334974</v>
      </c>
      <c r="F80" s="41">
        <v>376829</v>
      </c>
      <c r="G80" s="41">
        <f>SUM(C80:F80)</f>
        <v>711803</v>
      </c>
      <c r="H80" s="32" t="s">
        <v>203</v>
      </c>
      <c r="I80" s="32" t="s">
        <v>203</v>
      </c>
      <c r="J80" s="32">
        <v>517.76895161290315</v>
      </c>
      <c r="K80" s="32">
        <v>582.46418010752689</v>
      </c>
      <c r="L80" s="32">
        <f t="shared" ref="L80:L95" si="10">H80+I80+J80+K80</f>
        <v>1100.23313172043</v>
      </c>
    </row>
    <row r="81" spans="1:12" s="90" customFormat="1">
      <c r="A81" s="89"/>
      <c r="B81" s="89" t="s">
        <v>118</v>
      </c>
      <c r="C81" s="79"/>
      <c r="D81" s="79"/>
      <c r="E81" s="79">
        <v>334974</v>
      </c>
      <c r="F81" s="79">
        <v>376829</v>
      </c>
      <c r="G81" s="79">
        <f>SUM(C81:F81)</f>
        <v>711803</v>
      </c>
      <c r="H81" s="85"/>
      <c r="I81" s="85"/>
      <c r="J81" s="85">
        <v>517.76895161290315</v>
      </c>
      <c r="K81" s="85">
        <v>582.46418010752689</v>
      </c>
      <c r="L81" s="85">
        <f t="shared" si="10"/>
        <v>1100.23313172043</v>
      </c>
    </row>
    <row r="82" spans="1:12" s="90" customFormat="1">
      <c r="A82" s="83">
        <v>26</v>
      </c>
      <c r="B82" s="84" t="s">
        <v>33</v>
      </c>
      <c r="C82" s="41">
        <v>318978</v>
      </c>
      <c r="D82" s="41">
        <v>0</v>
      </c>
      <c r="E82" s="41">
        <v>1772718</v>
      </c>
      <c r="F82" s="41">
        <v>698333</v>
      </c>
      <c r="G82" s="41">
        <f t="shared" ref="G82:G89" si="11">SUM(C82:F82)</f>
        <v>2790029</v>
      </c>
      <c r="H82" s="32">
        <v>493.04395161290319</v>
      </c>
      <c r="I82" s="32" t="s">
        <v>203</v>
      </c>
      <c r="J82" s="32">
        <v>2740.0883064516129</v>
      </c>
      <c r="K82" s="32">
        <v>1079.412567204301</v>
      </c>
      <c r="L82" s="32">
        <f t="shared" si="10"/>
        <v>4312.5448252688166</v>
      </c>
    </row>
    <row r="83" spans="1:12" s="90" customFormat="1">
      <c r="A83" s="89"/>
      <c r="B83" s="89" t="s">
        <v>119</v>
      </c>
      <c r="C83" s="79">
        <v>318978</v>
      </c>
      <c r="D83" s="79"/>
      <c r="E83" s="79">
        <v>324407</v>
      </c>
      <c r="F83" s="79">
        <v>357546</v>
      </c>
      <c r="G83" s="85">
        <f t="shared" si="11"/>
        <v>1000931</v>
      </c>
      <c r="H83" s="85">
        <v>493.04395161290319</v>
      </c>
      <c r="I83" s="85"/>
      <c r="J83" s="85">
        <v>501.43555107526873</v>
      </c>
      <c r="K83" s="85">
        <v>552.6584677419354</v>
      </c>
      <c r="L83" s="85">
        <f t="shared" si="10"/>
        <v>1547.1379704301073</v>
      </c>
    </row>
    <row r="84" spans="1:12" s="90" customFormat="1">
      <c r="A84" s="89"/>
      <c r="B84" s="89" t="s">
        <v>120</v>
      </c>
      <c r="C84" s="79"/>
      <c r="D84" s="79"/>
      <c r="E84" s="79">
        <v>1033494</v>
      </c>
      <c r="F84" s="79">
        <v>340787</v>
      </c>
      <c r="G84" s="85">
        <f t="shared" si="11"/>
        <v>1374281</v>
      </c>
      <c r="H84" s="85"/>
      <c r="I84" s="85"/>
      <c r="J84" s="85">
        <v>1597.4705645161289</v>
      </c>
      <c r="K84" s="85">
        <v>526.75409946236562</v>
      </c>
      <c r="L84" s="85">
        <f t="shared" si="10"/>
        <v>2124.2246639784944</v>
      </c>
    </row>
    <row r="85" spans="1:12" s="90" customFormat="1">
      <c r="A85" s="89"/>
      <c r="B85" s="89" t="s">
        <v>122</v>
      </c>
      <c r="C85" s="79"/>
      <c r="D85" s="79"/>
      <c r="E85" s="79">
        <v>21273</v>
      </c>
      <c r="F85" s="79"/>
      <c r="G85" s="85">
        <f t="shared" si="11"/>
        <v>21273</v>
      </c>
      <c r="H85" s="85"/>
      <c r="I85" s="85"/>
      <c r="J85" s="85">
        <v>32.881653225806453</v>
      </c>
      <c r="K85" s="85"/>
      <c r="L85" s="85">
        <f t="shared" si="10"/>
        <v>32.881653225806453</v>
      </c>
    </row>
    <row r="86" spans="1:12" s="90" customFormat="1">
      <c r="A86" s="89"/>
      <c r="B86" s="89" t="s">
        <v>121</v>
      </c>
      <c r="C86" s="79"/>
      <c r="D86" s="79"/>
      <c r="E86" s="79">
        <v>382907</v>
      </c>
      <c r="F86" s="79"/>
      <c r="G86" s="85">
        <f t="shared" si="11"/>
        <v>382907</v>
      </c>
      <c r="H86" s="85"/>
      <c r="I86" s="85"/>
      <c r="J86" s="85">
        <v>591.85893817204294</v>
      </c>
      <c r="K86" s="85"/>
      <c r="L86" s="85">
        <f t="shared" si="10"/>
        <v>591.85893817204294</v>
      </c>
    </row>
    <row r="87" spans="1:12" s="90" customFormat="1">
      <c r="A87" s="89"/>
      <c r="B87" s="89" t="s">
        <v>123</v>
      </c>
      <c r="C87" s="79"/>
      <c r="D87" s="79"/>
      <c r="E87" s="79">
        <v>8864</v>
      </c>
      <c r="F87" s="79"/>
      <c r="G87" s="85">
        <f t="shared" si="11"/>
        <v>8864</v>
      </c>
      <c r="H87" s="85"/>
      <c r="I87" s="85"/>
      <c r="J87" s="85">
        <v>13.701075268817203</v>
      </c>
      <c r="K87" s="85"/>
      <c r="L87" s="85">
        <f t="shared" si="10"/>
        <v>13.701075268817203</v>
      </c>
    </row>
    <row r="88" spans="1:12" s="90" customFormat="1">
      <c r="A88" s="89"/>
      <c r="B88" s="89" t="s">
        <v>206</v>
      </c>
      <c r="C88" s="79"/>
      <c r="D88" s="79"/>
      <c r="E88" s="79">
        <v>1773</v>
      </c>
      <c r="F88" s="79"/>
      <c r="G88" s="85"/>
      <c r="H88" s="85"/>
      <c r="I88" s="85"/>
      <c r="J88" s="85">
        <v>2.7405241935483873</v>
      </c>
      <c r="K88" s="85"/>
      <c r="L88" s="85">
        <f t="shared" si="10"/>
        <v>2.7405241935483873</v>
      </c>
    </row>
    <row r="89" spans="1:12" s="90" customFormat="1">
      <c r="A89" s="83">
        <v>27</v>
      </c>
      <c r="B89" s="84" t="s">
        <v>34</v>
      </c>
      <c r="C89" s="41">
        <v>119146</v>
      </c>
      <c r="D89" s="41">
        <v>130452</v>
      </c>
      <c r="E89" s="41">
        <v>1996559</v>
      </c>
      <c r="F89" s="41">
        <v>803104.09574183996</v>
      </c>
      <c r="G89" s="41">
        <f t="shared" si="11"/>
        <v>3049261.0957418401</v>
      </c>
      <c r="H89" s="32">
        <v>184.1638440860215</v>
      </c>
      <c r="I89" s="32">
        <v>201.63951612903224</v>
      </c>
      <c r="J89" s="32">
        <v>3086.0790994623653</v>
      </c>
      <c r="K89" s="32">
        <v>1241.3571372353708</v>
      </c>
      <c r="L89" s="32">
        <f t="shared" si="10"/>
        <v>4713.2395969127901</v>
      </c>
    </row>
    <row r="90" spans="1:12" s="90" customFormat="1">
      <c r="A90" s="89"/>
      <c r="B90" s="89" t="s">
        <v>124</v>
      </c>
      <c r="C90" s="79"/>
      <c r="D90" s="79"/>
      <c r="E90" s="79">
        <v>1002673</v>
      </c>
      <c r="F90" s="79">
        <v>522179.09574183996</v>
      </c>
      <c r="G90" s="85">
        <f t="shared" ref="G90:G96" si="12">SUM(C90:F90)</f>
        <v>1524852.0957418401</v>
      </c>
      <c r="H90" s="85"/>
      <c r="I90" s="85"/>
      <c r="J90" s="85">
        <v>1549.8305779569891</v>
      </c>
      <c r="K90" s="85">
        <v>807.13166680526331</v>
      </c>
      <c r="L90" s="85">
        <f t="shared" si="10"/>
        <v>2356.9622447622523</v>
      </c>
    </row>
    <row r="91" spans="1:12" s="90" customFormat="1">
      <c r="A91" s="89"/>
      <c r="B91" s="89" t="s">
        <v>127</v>
      </c>
      <c r="C91" s="79"/>
      <c r="D91" s="79"/>
      <c r="E91" s="79">
        <v>683821</v>
      </c>
      <c r="F91" s="79">
        <v>218444</v>
      </c>
      <c r="G91" s="85">
        <f t="shared" si="12"/>
        <v>902265</v>
      </c>
      <c r="H91" s="85"/>
      <c r="I91" s="85"/>
      <c r="J91" s="85">
        <v>1056.981384408602</v>
      </c>
      <c r="K91" s="85">
        <v>337.64865591397847</v>
      </c>
      <c r="L91" s="85">
        <f t="shared" si="10"/>
        <v>1394.6300403225805</v>
      </c>
    </row>
    <row r="92" spans="1:12" s="90" customFormat="1">
      <c r="A92" s="89"/>
      <c r="B92" s="89" t="s">
        <v>125</v>
      </c>
      <c r="C92" s="79"/>
      <c r="D92" s="79"/>
      <c r="E92" s="79">
        <v>209239</v>
      </c>
      <c r="F92" s="79">
        <v>2249</v>
      </c>
      <c r="G92" s="85">
        <f t="shared" si="12"/>
        <v>211488</v>
      </c>
      <c r="H92" s="85"/>
      <c r="I92" s="85"/>
      <c r="J92" s="85">
        <v>323.42049731182794</v>
      </c>
      <c r="K92" s="85">
        <v>3.4762768817204299</v>
      </c>
      <c r="L92" s="85">
        <f t="shared" si="10"/>
        <v>326.89677419354837</v>
      </c>
    </row>
    <row r="93" spans="1:12" s="90" customFormat="1">
      <c r="A93" s="89"/>
      <c r="B93" s="89" t="s">
        <v>126</v>
      </c>
      <c r="C93" s="79"/>
      <c r="D93" s="79"/>
      <c r="E93" s="79">
        <v>17370</v>
      </c>
      <c r="F93" s="79"/>
      <c r="G93" s="85">
        <f t="shared" si="12"/>
        <v>17370</v>
      </c>
      <c r="H93" s="85"/>
      <c r="I93" s="85"/>
      <c r="J93" s="85">
        <v>26.848790322580644</v>
      </c>
      <c r="K93" s="85"/>
      <c r="L93" s="85">
        <f t="shared" si="10"/>
        <v>26.848790322580644</v>
      </c>
    </row>
    <row r="94" spans="1:12" s="90" customFormat="1">
      <c r="A94" s="89"/>
      <c r="B94" s="89" t="s">
        <v>128</v>
      </c>
      <c r="C94" s="79"/>
      <c r="D94" s="79"/>
      <c r="E94" s="79">
        <v>30747</v>
      </c>
      <c r="F94" s="79">
        <v>32686</v>
      </c>
      <c r="G94" s="85">
        <f t="shared" si="12"/>
        <v>63433</v>
      </c>
      <c r="H94" s="85"/>
      <c r="I94" s="85"/>
      <c r="J94" s="85">
        <v>47.525604838709675</v>
      </c>
      <c r="K94" s="85">
        <v>50.522715053763434</v>
      </c>
      <c r="L94" s="85">
        <f t="shared" si="10"/>
        <v>98.048319892473103</v>
      </c>
    </row>
    <row r="95" spans="1:12" s="90" customFormat="1">
      <c r="A95" s="89"/>
      <c r="B95" s="89" t="s">
        <v>129</v>
      </c>
      <c r="C95" s="79"/>
      <c r="D95" s="79"/>
      <c r="E95" s="79">
        <v>52709</v>
      </c>
      <c r="F95" s="79">
        <v>27546</v>
      </c>
      <c r="G95" s="85">
        <f t="shared" si="12"/>
        <v>80255</v>
      </c>
      <c r="H95" s="85"/>
      <c r="I95" s="85"/>
      <c r="J95" s="85">
        <v>81.472244623655911</v>
      </c>
      <c r="K95" s="85">
        <v>42.577822580645154</v>
      </c>
      <c r="L95" s="85">
        <f t="shared" si="10"/>
        <v>124.05006720430106</v>
      </c>
    </row>
    <row r="96" spans="1:12" s="90" customFormat="1">
      <c r="A96" s="83">
        <v>28</v>
      </c>
      <c r="B96" s="84" t="s">
        <v>35</v>
      </c>
      <c r="C96" s="41">
        <v>435582</v>
      </c>
      <c r="D96" s="41">
        <v>0</v>
      </c>
      <c r="E96" s="41">
        <v>666543</v>
      </c>
      <c r="F96" s="41">
        <v>544381</v>
      </c>
      <c r="G96" s="41">
        <f t="shared" si="12"/>
        <v>1646506</v>
      </c>
      <c r="H96" s="32">
        <v>673.2786290322581</v>
      </c>
      <c r="I96" s="32" t="s">
        <v>203</v>
      </c>
      <c r="J96" s="32">
        <v>1030.2747983870968</v>
      </c>
      <c r="K96" s="32">
        <v>841.44912634408604</v>
      </c>
      <c r="L96" s="32">
        <f>H96+I96+J96+K96</f>
        <v>2545.002553763441</v>
      </c>
    </row>
    <row r="97" spans="1:12" s="90" customFormat="1">
      <c r="A97" s="89"/>
      <c r="B97" s="89" t="s">
        <v>130</v>
      </c>
      <c r="C97" s="79">
        <v>435582</v>
      </c>
      <c r="D97" s="79">
        <v>0</v>
      </c>
      <c r="E97" s="79">
        <v>666543</v>
      </c>
      <c r="F97" s="79">
        <v>544381</v>
      </c>
      <c r="G97" s="85">
        <f>C97+D97+E97+F97</f>
        <v>1646506</v>
      </c>
      <c r="H97" s="85">
        <v>673.2786290322581</v>
      </c>
      <c r="I97" s="85"/>
      <c r="J97" s="85">
        <v>1030.2747983870968</v>
      </c>
      <c r="K97" s="85">
        <v>841.44912634408604</v>
      </c>
      <c r="L97" s="85">
        <f>H97+I97+J97+K97</f>
        <v>2545.002553763441</v>
      </c>
    </row>
    <row r="98" spans="1:12" s="90" customFormat="1">
      <c r="A98" s="83">
        <v>29</v>
      </c>
      <c r="B98" s="84" t="s">
        <v>36</v>
      </c>
      <c r="C98" s="41">
        <v>408705</v>
      </c>
      <c r="D98" s="41">
        <v>0</v>
      </c>
      <c r="E98" s="41">
        <v>1231662</v>
      </c>
      <c r="F98" s="41">
        <v>583555</v>
      </c>
      <c r="G98" s="41">
        <f>SUM(C98:F98)</f>
        <v>2223922</v>
      </c>
      <c r="H98" s="32">
        <v>631.73487903225805</v>
      </c>
      <c r="I98" s="32" t="s">
        <v>203</v>
      </c>
      <c r="J98" s="32">
        <v>1903.7786290322579</v>
      </c>
      <c r="K98" s="32">
        <v>902.00033602150529</v>
      </c>
      <c r="L98" s="32">
        <f>H98+I98+J98+K98</f>
        <v>3437.513844086021</v>
      </c>
    </row>
    <row r="99" spans="1:12" s="90" customFormat="1">
      <c r="A99" s="89"/>
      <c r="B99" s="89" t="s">
        <v>131</v>
      </c>
      <c r="C99" s="79">
        <v>408705</v>
      </c>
      <c r="D99" s="79"/>
      <c r="E99" s="79">
        <v>1154067</v>
      </c>
      <c r="F99" s="79">
        <v>583555</v>
      </c>
      <c r="G99" s="85">
        <f>SUM(C99:F99)</f>
        <v>2146327</v>
      </c>
      <c r="H99" s="85">
        <v>631.73487903225805</v>
      </c>
      <c r="I99" s="85"/>
      <c r="J99" s="85">
        <v>1783.8401209677418</v>
      </c>
      <c r="K99" s="85">
        <v>902.00033602150529</v>
      </c>
      <c r="L99" s="85">
        <f t="shared" ref="L99:L113" si="13">H99+I99+J99+K99</f>
        <v>3317.5753360215049</v>
      </c>
    </row>
    <row r="100" spans="1:12" s="90" customFormat="1">
      <c r="A100" s="89"/>
      <c r="B100" s="89" t="s">
        <v>97</v>
      </c>
      <c r="C100" s="79"/>
      <c r="D100" s="79"/>
      <c r="E100" s="79">
        <v>77595</v>
      </c>
      <c r="F100" s="79"/>
      <c r="G100" s="85">
        <f>SUM(C100:F100)</f>
        <v>77595</v>
      </c>
      <c r="H100" s="85"/>
      <c r="I100" s="85"/>
      <c r="J100" s="85">
        <v>119.93850806451613</v>
      </c>
      <c r="K100" s="85"/>
      <c r="L100" s="85">
        <f t="shared" si="13"/>
        <v>119.93850806451613</v>
      </c>
    </row>
    <row r="101" spans="1:12" s="90" customFormat="1">
      <c r="A101" s="83">
        <v>30</v>
      </c>
      <c r="B101" s="84" t="s">
        <v>37</v>
      </c>
      <c r="C101" s="41">
        <v>6192</v>
      </c>
      <c r="D101" s="41">
        <v>0</v>
      </c>
      <c r="E101" s="41">
        <v>2742612</v>
      </c>
      <c r="F101" s="41">
        <v>1406739</v>
      </c>
      <c r="G101" s="41">
        <f>SUM(C101:F101)</f>
        <v>4155543</v>
      </c>
      <c r="H101" s="32">
        <v>9.5709677419354833</v>
      </c>
      <c r="I101" s="32" t="s">
        <v>203</v>
      </c>
      <c r="J101" s="32">
        <v>4239.2524193548388</v>
      </c>
      <c r="K101" s="32">
        <v>2174.3949596774191</v>
      </c>
      <c r="L101" s="32">
        <f>H101+I101+J101+K101</f>
        <v>6423.2183467741934</v>
      </c>
    </row>
    <row r="102" spans="1:12" s="90" customFormat="1">
      <c r="A102" s="89"/>
      <c r="B102" s="89" t="s">
        <v>132</v>
      </c>
      <c r="C102" s="79"/>
      <c r="D102" s="79"/>
      <c r="E102" s="79">
        <v>2742612</v>
      </c>
      <c r="F102" s="79">
        <v>1406739</v>
      </c>
      <c r="G102" s="79">
        <f>G101</f>
        <v>4155543</v>
      </c>
      <c r="H102" s="85"/>
      <c r="I102" s="85"/>
      <c r="J102" s="85">
        <v>4239.2524193548388</v>
      </c>
      <c r="K102" s="85">
        <v>2174.3949596774191</v>
      </c>
      <c r="L102" s="85">
        <f t="shared" si="13"/>
        <v>6413.647379032258</v>
      </c>
    </row>
    <row r="103" spans="1:12" s="90" customFormat="1">
      <c r="A103" s="83">
        <v>31</v>
      </c>
      <c r="B103" s="84" t="s">
        <v>38</v>
      </c>
      <c r="C103" s="41">
        <v>6514</v>
      </c>
      <c r="D103" s="41">
        <v>0</v>
      </c>
      <c r="E103" s="41">
        <v>681484</v>
      </c>
      <c r="F103" s="91">
        <v>608959</v>
      </c>
      <c r="G103" s="41">
        <f>SUM(C103:F103)</f>
        <v>1296957</v>
      </c>
      <c r="H103" s="32">
        <v>10.068682795698924</v>
      </c>
      <c r="I103" s="32" t="s">
        <v>203</v>
      </c>
      <c r="J103" s="32">
        <v>1053.3690860215054</v>
      </c>
      <c r="K103" s="32">
        <v>941.26727150537624</v>
      </c>
      <c r="L103" s="32">
        <f t="shared" si="13"/>
        <v>2004.7050403225808</v>
      </c>
    </row>
    <row r="104" spans="1:12" s="90" customFormat="1">
      <c r="A104" s="89"/>
      <c r="B104" s="89" t="s">
        <v>133</v>
      </c>
      <c r="C104" s="79"/>
      <c r="D104" s="79"/>
      <c r="E104" s="79">
        <v>681484</v>
      </c>
      <c r="F104" s="79">
        <v>608959</v>
      </c>
      <c r="G104" s="85">
        <f>E104+F104</f>
        <v>1290443</v>
      </c>
      <c r="H104" s="85"/>
      <c r="I104" s="85"/>
      <c r="J104" s="85">
        <v>1053.3690860215054</v>
      </c>
      <c r="K104" s="85">
        <v>941.26727150537624</v>
      </c>
      <c r="L104" s="85">
        <f t="shared" si="13"/>
        <v>1994.6363575268815</v>
      </c>
    </row>
    <row r="105" spans="1:12" s="90" customFormat="1">
      <c r="A105" s="80">
        <v>32</v>
      </c>
      <c r="B105" s="81" t="s">
        <v>39</v>
      </c>
      <c r="C105" s="55">
        <v>556650</v>
      </c>
      <c r="D105" s="55">
        <v>80271</v>
      </c>
      <c r="E105" s="55">
        <v>4088288</v>
      </c>
      <c r="F105" s="55">
        <v>1434445</v>
      </c>
      <c r="G105" s="55">
        <f>SUM(C105:F105)</f>
        <v>6159654</v>
      </c>
      <c r="H105" s="26">
        <v>860.41330645161281</v>
      </c>
      <c r="I105" s="26">
        <v>124.07479838709676</v>
      </c>
      <c r="J105" s="26">
        <v>6319.2623655913976</v>
      </c>
      <c r="K105" s="26">
        <v>2217.2200940860216</v>
      </c>
      <c r="L105" s="26">
        <f t="shared" si="13"/>
        <v>9520.9705645161284</v>
      </c>
    </row>
    <row r="106" spans="1:12" s="90" customFormat="1">
      <c r="A106" s="89"/>
      <c r="B106" s="89" t="s">
        <v>134</v>
      </c>
      <c r="C106" s="79">
        <v>556650</v>
      </c>
      <c r="D106" s="79">
        <v>80271</v>
      </c>
      <c r="E106" s="79">
        <v>4088288</v>
      </c>
      <c r="F106" s="79">
        <v>1434445</v>
      </c>
      <c r="G106" s="85">
        <f>C106+D106+E106+F106</f>
        <v>6159654</v>
      </c>
      <c r="H106" s="85">
        <v>860.41330645161281</v>
      </c>
      <c r="I106" s="85"/>
      <c r="J106" s="85">
        <v>6319.2623655913976</v>
      </c>
      <c r="K106" s="85">
        <v>2217.2200940860216</v>
      </c>
      <c r="L106" s="85">
        <f t="shared" si="13"/>
        <v>9396.8957661290315</v>
      </c>
    </row>
    <row r="107" spans="1:12" s="90" customFormat="1">
      <c r="A107" s="83">
        <v>33</v>
      </c>
      <c r="B107" s="84" t="s">
        <v>40</v>
      </c>
      <c r="C107" s="41">
        <v>0</v>
      </c>
      <c r="D107" s="41">
        <v>0</v>
      </c>
      <c r="E107" s="41">
        <v>401465</v>
      </c>
      <c r="F107" s="92">
        <v>71066</v>
      </c>
      <c r="G107" s="41">
        <f>SUM(C107:F107)</f>
        <v>472531</v>
      </c>
      <c r="H107" s="32" t="s">
        <v>203</v>
      </c>
      <c r="I107" s="32" t="s">
        <v>203</v>
      </c>
      <c r="J107" s="32">
        <v>620.54401881720423</v>
      </c>
      <c r="K107" s="32">
        <v>109.84663978494622</v>
      </c>
      <c r="L107" s="32">
        <f t="shared" si="13"/>
        <v>730.39065860215044</v>
      </c>
    </row>
    <row r="108" spans="1:12" s="90" customFormat="1" ht="30">
      <c r="A108" s="89"/>
      <c r="B108" s="93" t="s">
        <v>135</v>
      </c>
      <c r="C108" s="79"/>
      <c r="D108" s="79"/>
      <c r="E108" s="79">
        <v>401465</v>
      </c>
      <c r="F108" s="79">
        <v>71066</v>
      </c>
      <c r="G108" s="85">
        <f>SUM(C108:F108)</f>
        <v>472531</v>
      </c>
      <c r="H108" s="85"/>
      <c r="I108" s="85"/>
      <c r="J108" s="85">
        <v>620.54401881720423</v>
      </c>
      <c r="K108" s="85">
        <v>109.84663978494622</v>
      </c>
      <c r="L108" s="85">
        <f t="shared" si="13"/>
        <v>730.39065860215044</v>
      </c>
    </row>
    <row r="109" spans="1:12" s="90" customFormat="1">
      <c r="A109" s="80">
        <v>34</v>
      </c>
      <c r="B109" s="81" t="s">
        <v>41</v>
      </c>
      <c r="C109" s="55">
        <v>158924</v>
      </c>
      <c r="D109" s="55">
        <v>0</v>
      </c>
      <c r="E109" s="55">
        <v>109044</v>
      </c>
      <c r="F109" s="55">
        <v>114261</v>
      </c>
      <c r="G109" s="55">
        <f>SUM(C109:F109)</f>
        <v>382229</v>
      </c>
      <c r="H109" s="26">
        <v>245.64865591397847</v>
      </c>
      <c r="I109" s="26" t="s">
        <v>203</v>
      </c>
      <c r="J109" s="26">
        <v>168.54919354838708</v>
      </c>
      <c r="K109" s="26">
        <v>176.61310483870966</v>
      </c>
      <c r="L109" s="26">
        <f t="shared" si="13"/>
        <v>590.81095430107518</v>
      </c>
    </row>
    <row r="110" spans="1:12" s="90" customFormat="1">
      <c r="A110" s="89"/>
      <c r="B110" s="89" t="s">
        <v>136</v>
      </c>
      <c r="C110" s="79">
        <v>158924</v>
      </c>
      <c r="D110" s="79"/>
      <c r="E110" s="79">
        <v>109044</v>
      </c>
      <c r="F110" s="79">
        <v>114261</v>
      </c>
      <c r="G110" s="85">
        <f t="shared" ref="G110" si="14">G109</f>
        <v>382229</v>
      </c>
      <c r="H110" s="85">
        <v>245.64865591397847</v>
      </c>
      <c r="I110" s="85"/>
      <c r="J110" s="85">
        <v>168.54919354838708</v>
      </c>
      <c r="K110" s="85">
        <v>176.61310483870966</v>
      </c>
      <c r="L110" s="85">
        <f t="shared" si="13"/>
        <v>590.81095430107518</v>
      </c>
    </row>
    <row r="111" spans="1:12" s="90" customFormat="1">
      <c r="A111" s="83">
        <v>35</v>
      </c>
      <c r="B111" s="84" t="s">
        <v>42</v>
      </c>
      <c r="C111" s="41">
        <v>0</v>
      </c>
      <c r="D111" s="41">
        <v>0</v>
      </c>
      <c r="E111" s="41">
        <v>207292</v>
      </c>
      <c r="F111" s="41">
        <v>47239</v>
      </c>
      <c r="G111" s="41">
        <f t="shared" ref="G111:G116" si="15">SUM(C111:F111)</f>
        <v>254531</v>
      </c>
      <c r="H111" s="32" t="s">
        <v>203</v>
      </c>
      <c r="I111" s="32" t="s">
        <v>203</v>
      </c>
      <c r="J111" s="32">
        <v>320.41102150537631</v>
      </c>
      <c r="K111" s="32">
        <v>73.017271505376343</v>
      </c>
      <c r="L111" s="32">
        <f t="shared" si="13"/>
        <v>393.42829301075267</v>
      </c>
    </row>
    <row r="112" spans="1:12" s="90" customFormat="1" ht="30">
      <c r="A112" s="89"/>
      <c r="B112" s="93" t="s">
        <v>138</v>
      </c>
      <c r="C112" s="79"/>
      <c r="D112" s="79"/>
      <c r="E112" s="79">
        <v>49750.080000000002</v>
      </c>
      <c r="F112" s="79">
        <v>2881.5789999999997</v>
      </c>
      <c r="G112" s="85">
        <f t="shared" si="15"/>
        <v>52631.659</v>
      </c>
      <c r="H112" s="85"/>
      <c r="I112" s="85"/>
      <c r="J112" s="85">
        <v>76.898645161290318</v>
      </c>
      <c r="K112" s="85">
        <v>4.4540535618279558</v>
      </c>
      <c r="L112" s="85">
        <f t="shared" si="13"/>
        <v>81.35269872311828</v>
      </c>
    </row>
    <row r="113" spans="1:12" s="90" customFormat="1">
      <c r="A113" s="89"/>
      <c r="B113" s="89" t="s">
        <v>137</v>
      </c>
      <c r="C113" s="79"/>
      <c r="D113" s="79"/>
      <c r="E113" s="79">
        <v>157541.91999999998</v>
      </c>
      <c r="F113" s="79">
        <v>44357.421000000002</v>
      </c>
      <c r="G113" s="85">
        <f t="shared" si="15"/>
        <v>201899.34099999999</v>
      </c>
      <c r="H113" s="85"/>
      <c r="I113" s="85"/>
      <c r="J113" s="85">
        <v>243.51237634408596</v>
      </c>
      <c r="K113" s="85">
        <v>68.563217943548395</v>
      </c>
      <c r="L113" s="85">
        <f t="shared" si="13"/>
        <v>312.07559428763437</v>
      </c>
    </row>
    <row r="114" spans="1:12" s="90" customFormat="1">
      <c r="A114" s="83">
        <v>36</v>
      </c>
      <c r="B114" s="84" t="s">
        <v>43</v>
      </c>
      <c r="C114" s="41">
        <v>0</v>
      </c>
      <c r="D114" s="41">
        <v>152968</v>
      </c>
      <c r="E114" s="41">
        <v>740304</v>
      </c>
      <c r="F114" s="41">
        <v>752916</v>
      </c>
      <c r="G114" s="41">
        <f t="shared" si="15"/>
        <v>1646188</v>
      </c>
      <c r="H114" s="32" t="s">
        <v>203</v>
      </c>
      <c r="I114" s="32">
        <v>236.44247311827954</v>
      </c>
      <c r="J114" s="32">
        <v>1144.2870967741935</v>
      </c>
      <c r="K114" s="32">
        <v>1163.7814516129031</v>
      </c>
      <c r="L114" s="32">
        <f>H114+I114+J114+K114</f>
        <v>2544.5110215053764</v>
      </c>
    </row>
    <row r="115" spans="1:12" s="90" customFormat="1" ht="30" customHeight="1">
      <c r="A115" s="89"/>
      <c r="B115" s="89" t="s">
        <v>139</v>
      </c>
      <c r="C115" s="79"/>
      <c r="D115" s="79">
        <v>152968</v>
      </c>
      <c r="E115" s="79">
        <v>740304</v>
      </c>
      <c r="F115" s="79">
        <v>752916</v>
      </c>
      <c r="G115" s="85">
        <f t="shared" si="15"/>
        <v>1646188</v>
      </c>
      <c r="H115" s="85"/>
      <c r="I115" s="85">
        <v>236.44247311827954</v>
      </c>
      <c r="J115" s="85">
        <v>1144.2870967741935</v>
      </c>
      <c r="K115" s="85">
        <v>1163.7814516129031</v>
      </c>
      <c r="L115" s="85">
        <f>H115+I115+J115+K115</f>
        <v>2544.5110215053764</v>
      </c>
    </row>
    <row r="116" spans="1:12" s="90" customFormat="1">
      <c r="A116" s="83">
        <v>37</v>
      </c>
      <c r="B116" s="84" t="s">
        <v>44</v>
      </c>
      <c r="C116" s="41">
        <v>0</v>
      </c>
      <c r="D116" s="41">
        <v>0</v>
      </c>
      <c r="E116" s="41">
        <v>415416</v>
      </c>
      <c r="F116" s="41">
        <v>410360</v>
      </c>
      <c r="G116" s="41">
        <f t="shared" si="15"/>
        <v>825776</v>
      </c>
      <c r="H116" s="32" t="s">
        <v>203</v>
      </c>
      <c r="I116" s="32" t="s">
        <v>203</v>
      </c>
      <c r="J116" s="32">
        <v>642.10806451612905</v>
      </c>
      <c r="K116" s="32">
        <v>634.29301075268802</v>
      </c>
      <c r="L116" s="32">
        <f>H116+I116+J116+K116</f>
        <v>1276.4010752688171</v>
      </c>
    </row>
    <row r="117" spans="1:12" s="90" customFormat="1">
      <c r="A117" s="89"/>
      <c r="B117" s="89" t="s">
        <v>140</v>
      </c>
      <c r="C117" s="79"/>
      <c r="D117" s="79"/>
      <c r="E117" s="79">
        <v>415416</v>
      </c>
      <c r="F117" s="79">
        <v>410360</v>
      </c>
      <c r="G117" s="85">
        <f>SUM(C117:F117)</f>
        <v>825776</v>
      </c>
      <c r="H117" s="85"/>
      <c r="I117" s="85"/>
      <c r="J117" s="85">
        <v>642.10806451612905</v>
      </c>
      <c r="K117" s="85">
        <v>634.29301075268802</v>
      </c>
      <c r="L117" s="85">
        <f>SUM(H117:K117)</f>
        <v>1276.4010752688171</v>
      </c>
    </row>
    <row r="118" spans="1:12" s="90" customFormat="1">
      <c r="A118" s="83">
        <v>38</v>
      </c>
      <c r="B118" s="84" t="s">
        <v>45</v>
      </c>
      <c r="C118" s="41">
        <v>136130</v>
      </c>
      <c r="D118" s="41">
        <v>0</v>
      </c>
      <c r="E118" s="41">
        <v>972962</v>
      </c>
      <c r="F118" s="41">
        <v>273897</v>
      </c>
      <c r="G118" s="41">
        <f t="shared" ref="G118:G128" si="16">SUM(C118:F118)</f>
        <v>1382989</v>
      </c>
      <c r="H118" s="32">
        <v>210.41599462365591</v>
      </c>
      <c r="I118" s="32" t="s">
        <v>203</v>
      </c>
      <c r="J118" s="32">
        <v>1503.9063172043009</v>
      </c>
      <c r="K118" s="32">
        <v>423.3622983870967</v>
      </c>
      <c r="L118" s="32">
        <f>H118+I118+J118+K118</f>
        <v>2137.6846102150535</v>
      </c>
    </row>
    <row r="119" spans="1:12" s="90" customFormat="1">
      <c r="A119" s="89"/>
      <c r="B119" s="89" t="s">
        <v>146</v>
      </c>
      <c r="C119" s="79">
        <v>136130</v>
      </c>
      <c r="D119" s="79"/>
      <c r="E119" s="79">
        <v>285954</v>
      </c>
      <c r="F119" s="79">
        <v>71213</v>
      </c>
      <c r="G119" s="85">
        <f>SUM(C119:F119)</f>
        <v>493297</v>
      </c>
      <c r="H119" s="85">
        <v>210.41599462365591</v>
      </c>
      <c r="I119" s="85"/>
      <c r="J119" s="85">
        <v>441.99879032258065</v>
      </c>
      <c r="K119" s="85">
        <v>110.07385752688171</v>
      </c>
      <c r="L119" s="85">
        <f t="shared" ref="L119:L125" si="17">H119+I119+J119+K119</f>
        <v>762.48864247311826</v>
      </c>
    </row>
    <row r="120" spans="1:12" s="90" customFormat="1">
      <c r="A120" s="89"/>
      <c r="B120" s="89" t="s">
        <v>141</v>
      </c>
      <c r="C120" s="79"/>
      <c r="D120" s="79"/>
      <c r="E120" s="79">
        <v>93210</v>
      </c>
      <c r="F120" s="79"/>
      <c r="G120" s="85">
        <f t="shared" si="16"/>
        <v>93210</v>
      </c>
      <c r="H120" s="85"/>
      <c r="I120" s="85"/>
      <c r="J120" s="85">
        <v>144.07459677419354</v>
      </c>
      <c r="K120" s="85"/>
      <c r="L120" s="85">
        <f t="shared" si="17"/>
        <v>144.07459677419354</v>
      </c>
    </row>
    <row r="121" spans="1:12" s="90" customFormat="1">
      <c r="A121" s="89"/>
      <c r="B121" s="89" t="s">
        <v>142</v>
      </c>
      <c r="C121" s="79"/>
      <c r="D121" s="79"/>
      <c r="E121" s="79">
        <v>14011</v>
      </c>
      <c r="F121" s="79"/>
      <c r="G121" s="85">
        <f t="shared" si="16"/>
        <v>14011</v>
      </c>
      <c r="H121" s="85"/>
      <c r="I121" s="85"/>
      <c r="J121" s="85">
        <v>21.656787634408602</v>
      </c>
      <c r="K121" s="85"/>
      <c r="L121" s="85">
        <f t="shared" si="17"/>
        <v>21.656787634408602</v>
      </c>
    </row>
    <row r="122" spans="1:12" s="90" customFormat="1">
      <c r="A122" s="89"/>
      <c r="B122" s="89" t="s">
        <v>143</v>
      </c>
      <c r="C122" s="79"/>
      <c r="D122" s="79"/>
      <c r="E122" s="79">
        <v>35221</v>
      </c>
      <c r="F122" s="79">
        <v>22487</v>
      </c>
      <c r="G122" s="85">
        <f t="shared" si="16"/>
        <v>57708</v>
      </c>
      <c r="H122" s="85"/>
      <c r="I122" s="85"/>
      <c r="J122" s="85">
        <v>54.441061827956986</v>
      </c>
      <c r="K122" s="85">
        <v>34.7581317204301</v>
      </c>
      <c r="L122" s="85">
        <f t="shared" si="17"/>
        <v>89.199193548387086</v>
      </c>
    </row>
    <row r="123" spans="1:12" s="90" customFormat="1">
      <c r="A123" s="89"/>
      <c r="B123" s="89" t="s">
        <v>144</v>
      </c>
      <c r="C123" s="79"/>
      <c r="D123" s="79"/>
      <c r="E123" s="79">
        <v>29772</v>
      </c>
      <c r="F123" s="79">
        <v>34237</v>
      </c>
      <c r="G123" s="85">
        <f t="shared" si="16"/>
        <v>64009</v>
      </c>
      <c r="H123" s="85"/>
      <c r="I123" s="85"/>
      <c r="J123" s="85">
        <v>46.018548387096772</v>
      </c>
      <c r="K123" s="85">
        <v>52.9200940860215</v>
      </c>
      <c r="L123" s="85">
        <f t="shared" si="17"/>
        <v>98.938642473118279</v>
      </c>
    </row>
    <row r="124" spans="1:12" s="90" customFormat="1">
      <c r="A124" s="89"/>
      <c r="B124" s="89" t="s">
        <v>145</v>
      </c>
      <c r="C124" s="79"/>
      <c r="D124" s="79"/>
      <c r="E124" s="79">
        <v>57502</v>
      </c>
      <c r="F124" s="79">
        <v>88880</v>
      </c>
      <c r="G124" s="85">
        <f t="shared" si="16"/>
        <v>146382</v>
      </c>
      <c r="H124" s="85"/>
      <c r="I124" s="85"/>
      <c r="J124" s="85">
        <v>88.880779569892454</v>
      </c>
      <c r="K124" s="85">
        <v>137.38172043010752</v>
      </c>
      <c r="L124" s="85">
        <f t="shared" si="17"/>
        <v>226.26249999999999</v>
      </c>
    </row>
    <row r="125" spans="1:12" s="90" customFormat="1">
      <c r="A125" s="89"/>
      <c r="B125" s="89" t="s">
        <v>147</v>
      </c>
      <c r="C125" s="79"/>
      <c r="D125" s="79"/>
      <c r="E125" s="79">
        <v>457292</v>
      </c>
      <c r="F125" s="79">
        <v>57080</v>
      </c>
      <c r="G125" s="85">
        <f t="shared" si="16"/>
        <v>514372</v>
      </c>
      <c r="H125" s="85"/>
      <c r="I125" s="85"/>
      <c r="J125" s="85">
        <v>706.83575268817197</v>
      </c>
      <c r="K125" s="85">
        <v>88.228494623655905</v>
      </c>
      <c r="L125" s="85">
        <f t="shared" si="17"/>
        <v>795.0642473118279</v>
      </c>
    </row>
    <row r="126" spans="1:12" s="90" customFormat="1">
      <c r="A126" s="83">
        <v>39</v>
      </c>
      <c r="B126" s="94" t="s">
        <v>46</v>
      </c>
      <c r="C126" s="95">
        <v>0</v>
      </c>
      <c r="D126" s="95">
        <v>0</v>
      </c>
      <c r="E126" s="95">
        <v>418913</v>
      </c>
      <c r="F126" s="95">
        <v>48437</v>
      </c>
      <c r="G126" s="41">
        <f t="shared" si="16"/>
        <v>467350</v>
      </c>
      <c r="H126" s="51" t="s">
        <v>203</v>
      </c>
      <c r="I126" s="51" t="s">
        <v>203</v>
      </c>
      <c r="J126" s="32">
        <v>647.51337365591382</v>
      </c>
      <c r="K126" s="32">
        <v>74.869018817204307</v>
      </c>
      <c r="L126" s="32">
        <f>H126+I126+J126+K126</f>
        <v>722.3823924731181</v>
      </c>
    </row>
    <row r="127" spans="1:12" s="90" customFormat="1" ht="30">
      <c r="A127" s="89"/>
      <c r="B127" s="93" t="s">
        <v>148</v>
      </c>
      <c r="C127" s="79"/>
      <c r="D127" s="79"/>
      <c r="E127" s="79">
        <v>418913</v>
      </c>
      <c r="F127" s="79">
        <v>48437</v>
      </c>
      <c r="G127" s="85">
        <f t="shared" si="16"/>
        <v>467350</v>
      </c>
      <c r="H127" s="85"/>
      <c r="I127" s="85"/>
      <c r="J127" s="85">
        <v>647.51337365591382</v>
      </c>
      <c r="K127" s="85">
        <v>74.869018817204307</v>
      </c>
      <c r="L127" s="85">
        <f>SUM(H127:K127)</f>
        <v>722.3823924731181</v>
      </c>
    </row>
    <row r="128" spans="1:12" s="90" customFormat="1">
      <c r="A128" s="83">
        <v>40</v>
      </c>
      <c r="B128" s="84" t="s">
        <v>47</v>
      </c>
      <c r="C128" s="41">
        <v>129666</v>
      </c>
      <c r="D128" s="41">
        <v>0</v>
      </c>
      <c r="E128" s="41">
        <v>2968132</v>
      </c>
      <c r="F128" s="41">
        <v>2006495</v>
      </c>
      <c r="G128" s="41">
        <f t="shared" si="16"/>
        <v>5104293</v>
      </c>
      <c r="H128" s="32">
        <v>200.42459677419353</v>
      </c>
      <c r="I128" s="32" t="s">
        <v>203</v>
      </c>
      <c r="J128" s="32">
        <v>4587.8384408602151</v>
      </c>
      <c r="K128" s="32">
        <v>3101.4371639784945</v>
      </c>
      <c r="L128" s="32">
        <f>H128+I128+J128+K128</f>
        <v>7889.7002016129027</v>
      </c>
    </row>
    <row r="129" spans="1:12" s="90" customFormat="1">
      <c r="A129" s="89"/>
      <c r="B129" s="89" t="s">
        <v>149</v>
      </c>
      <c r="C129" s="79">
        <v>129666</v>
      </c>
      <c r="D129" s="79">
        <v>0</v>
      </c>
      <c r="E129" s="79">
        <v>2968132</v>
      </c>
      <c r="F129" s="79">
        <v>2006495</v>
      </c>
      <c r="G129" s="85">
        <f>C129+D129+E129+F129</f>
        <v>5104293</v>
      </c>
      <c r="H129" s="85">
        <v>200.42459677419353</v>
      </c>
      <c r="I129" s="85"/>
      <c r="J129" s="85">
        <v>4587.8384408602151</v>
      </c>
      <c r="K129" s="85">
        <v>3101.4371639784945</v>
      </c>
      <c r="L129" s="85">
        <f>H129+I129+J129+K129</f>
        <v>7889.7002016129027</v>
      </c>
    </row>
    <row r="130" spans="1:12" s="90" customFormat="1">
      <c r="A130" s="83">
        <v>41</v>
      </c>
      <c r="B130" s="84" t="s">
        <v>48</v>
      </c>
      <c r="C130" s="41">
        <v>736502</v>
      </c>
      <c r="D130" s="41">
        <v>0</v>
      </c>
      <c r="E130" s="41">
        <v>7702514</v>
      </c>
      <c r="F130" s="41">
        <v>2899326</v>
      </c>
      <c r="G130" s="41">
        <f>SUM(C130:F130)</f>
        <v>11338342</v>
      </c>
      <c r="H130" s="32">
        <v>1138.4103494623655</v>
      </c>
      <c r="I130" s="32" t="s">
        <v>203</v>
      </c>
      <c r="J130" s="32">
        <v>11905.767607526881</v>
      </c>
      <c r="K130" s="32">
        <v>4481.4850806451605</v>
      </c>
      <c r="L130" s="32">
        <f>H130+I130+J130+K130</f>
        <v>17525.663037634407</v>
      </c>
    </row>
    <row r="131" spans="1:12" s="90" customFormat="1">
      <c r="A131" s="89"/>
      <c r="B131" s="89" t="s">
        <v>150</v>
      </c>
      <c r="C131" s="79">
        <v>736502</v>
      </c>
      <c r="D131" s="79"/>
      <c r="E131" s="79">
        <v>3158030.7399999998</v>
      </c>
      <c r="F131" s="79">
        <v>956777.58000000007</v>
      </c>
      <c r="G131" s="85">
        <f>SUM(C131:F131)</f>
        <v>4851310.32</v>
      </c>
      <c r="H131" s="85">
        <v>1138.4103494623655</v>
      </c>
      <c r="I131" s="85"/>
      <c r="J131" s="85">
        <v>4881.3647190860202</v>
      </c>
      <c r="K131" s="85">
        <v>1478.8900766129034</v>
      </c>
      <c r="L131" s="85">
        <f>SUM(H131:K131)</f>
        <v>7498.6651451612897</v>
      </c>
    </row>
    <row r="132" spans="1:12" s="90" customFormat="1">
      <c r="A132" s="89"/>
      <c r="B132" s="89" t="s">
        <v>151</v>
      </c>
      <c r="C132" s="79"/>
      <c r="D132" s="79"/>
      <c r="E132" s="79">
        <v>4544483.26</v>
      </c>
      <c r="F132" s="79">
        <v>1942548.4200000002</v>
      </c>
      <c r="G132" s="85">
        <f>SUM(C132:F132)</f>
        <v>6487031.6799999997</v>
      </c>
      <c r="H132" s="85"/>
      <c r="I132" s="85"/>
      <c r="J132" s="85">
        <v>7024.402888440859</v>
      </c>
      <c r="K132" s="85">
        <v>3002.5950040322577</v>
      </c>
      <c r="L132" s="85">
        <f>SUM(H132:K132)</f>
        <v>10026.997892473117</v>
      </c>
    </row>
    <row r="133" spans="1:12" s="90" customFormat="1">
      <c r="A133" s="83">
        <v>42</v>
      </c>
      <c r="B133" s="84" t="s">
        <v>49</v>
      </c>
      <c r="C133" s="41">
        <v>0</v>
      </c>
      <c r="D133" s="41">
        <v>0</v>
      </c>
      <c r="E133" s="41">
        <v>650973</v>
      </c>
      <c r="F133" s="41">
        <v>432186</v>
      </c>
      <c r="G133" s="41">
        <f>SUM(C133:F133)</f>
        <v>1083159</v>
      </c>
      <c r="H133" s="32" t="s">
        <v>203</v>
      </c>
      <c r="I133" s="32" t="s">
        <v>203</v>
      </c>
      <c r="J133" s="32">
        <v>1006.2082661290323</v>
      </c>
      <c r="K133" s="32">
        <v>668.02943548387088</v>
      </c>
      <c r="L133" s="32">
        <f>H133+I133+J133+K133</f>
        <v>1674.237701612903</v>
      </c>
    </row>
    <row r="134" spans="1:12" s="90" customFormat="1">
      <c r="A134" s="89"/>
      <c r="B134" s="89" t="s">
        <v>152</v>
      </c>
      <c r="C134" s="79"/>
      <c r="D134" s="79"/>
      <c r="E134" s="79">
        <v>650973</v>
      </c>
      <c r="F134" s="79">
        <v>432186</v>
      </c>
      <c r="G134" s="85">
        <f>F134+E134</f>
        <v>1083159</v>
      </c>
      <c r="H134" s="85"/>
      <c r="I134" s="85"/>
      <c r="J134" s="85">
        <v>1006.2082661290323</v>
      </c>
      <c r="K134" s="85">
        <v>668.02943548387088</v>
      </c>
      <c r="L134" s="85">
        <f>H134+I134+J134+K134</f>
        <v>1674.237701612903</v>
      </c>
    </row>
    <row r="135" spans="1:12" s="90" customFormat="1">
      <c r="A135" s="83">
        <v>43</v>
      </c>
      <c r="B135" s="84" t="s">
        <v>50</v>
      </c>
      <c r="C135" s="96">
        <v>275400</v>
      </c>
      <c r="D135" s="41"/>
      <c r="E135" s="96">
        <v>2701215</v>
      </c>
      <c r="F135" s="96">
        <v>2089214</v>
      </c>
      <c r="G135" s="41">
        <f>SUM(C135:F135)</f>
        <v>5065829</v>
      </c>
      <c r="H135" s="32">
        <v>425.68548387096774</v>
      </c>
      <c r="I135" s="32" t="s">
        <v>203</v>
      </c>
      <c r="J135" s="32">
        <v>4175.2651209677415</v>
      </c>
      <c r="K135" s="32">
        <v>3229.2958333333331</v>
      </c>
      <c r="L135" s="32">
        <f>H135+I135+J135+K135</f>
        <v>7830.246438172042</v>
      </c>
    </row>
    <row r="136" spans="1:12" s="90" customFormat="1">
      <c r="A136" s="89"/>
      <c r="B136" s="89" t="s">
        <v>153</v>
      </c>
      <c r="C136" s="79">
        <v>275400</v>
      </c>
      <c r="D136" s="79"/>
      <c r="E136" s="79">
        <v>241489</v>
      </c>
      <c r="F136" s="79">
        <v>354331</v>
      </c>
      <c r="G136" s="85">
        <f t="shared" ref="G136:G141" si="18">SUM(C136:F136)</f>
        <v>871220</v>
      </c>
      <c r="H136" s="85">
        <v>425.68548387096774</v>
      </c>
      <c r="I136" s="85"/>
      <c r="J136" s="85">
        <v>373.26928763440856</v>
      </c>
      <c r="K136" s="85">
        <v>547.6890456989247</v>
      </c>
      <c r="L136" s="85">
        <f t="shared" ref="L136:L141" si="19">SUM(H136:K136)</f>
        <v>1346.6438172043011</v>
      </c>
    </row>
    <row r="137" spans="1:12" s="90" customFormat="1">
      <c r="A137" s="89"/>
      <c r="B137" s="89" t="s">
        <v>154</v>
      </c>
      <c r="C137" s="79"/>
      <c r="D137" s="79"/>
      <c r="E137" s="79">
        <v>1162603</v>
      </c>
      <c r="F137" s="79">
        <v>993839</v>
      </c>
      <c r="G137" s="85">
        <f t="shared" si="18"/>
        <v>2156442</v>
      </c>
      <c r="H137" s="85"/>
      <c r="I137" s="85"/>
      <c r="J137" s="85">
        <v>1797.0342069892472</v>
      </c>
      <c r="K137" s="85">
        <v>1536.1758736559138</v>
      </c>
      <c r="L137" s="85">
        <f t="shared" si="19"/>
        <v>3333.2100806451608</v>
      </c>
    </row>
    <row r="138" spans="1:12" s="90" customFormat="1">
      <c r="A138" s="89"/>
      <c r="B138" s="89" t="s">
        <v>155</v>
      </c>
      <c r="C138" s="79"/>
      <c r="D138" s="79"/>
      <c r="E138" s="79">
        <v>584813</v>
      </c>
      <c r="F138" s="79"/>
      <c r="G138" s="85">
        <f t="shared" si="18"/>
        <v>584813</v>
      </c>
      <c r="H138" s="85"/>
      <c r="I138" s="85"/>
      <c r="J138" s="85">
        <v>903.94482526881711</v>
      </c>
      <c r="K138" s="85"/>
      <c r="L138" s="85">
        <f t="shared" si="19"/>
        <v>903.94482526881711</v>
      </c>
    </row>
    <row r="139" spans="1:12" s="90" customFormat="1">
      <c r="A139" s="89"/>
      <c r="B139" s="89" t="s">
        <v>199</v>
      </c>
      <c r="C139" s="79"/>
      <c r="D139" s="79"/>
      <c r="E139" s="79">
        <v>389785</v>
      </c>
      <c r="F139" s="79">
        <v>632823</v>
      </c>
      <c r="G139" s="85">
        <f t="shared" si="18"/>
        <v>1022608</v>
      </c>
      <c r="H139" s="85"/>
      <c r="I139" s="85"/>
      <c r="J139" s="85">
        <v>602.49025537634395</v>
      </c>
      <c r="K139" s="85">
        <v>978.15383064516129</v>
      </c>
      <c r="L139" s="85">
        <f t="shared" si="19"/>
        <v>1580.6440860215052</v>
      </c>
    </row>
    <row r="140" spans="1:12" s="90" customFormat="1">
      <c r="A140" s="89"/>
      <c r="B140" s="89" t="s">
        <v>200</v>
      </c>
      <c r="C140" s="79"/>
      <c r="D140" s="79"/>
      <c r="E140" s="79">
        <v>56185</v>
      </c>
      <c r="F140" s="79">
        <v>108221</v>
      </c>
      <c r="G140" s="85">
        <f t="shared" si="18"/>
        <v>164406</v>
      </c>
      <c r="H140" s="85"/>
      <c r="I140" s="85"/>
      <c r="J140" s="85">
        <v>86.84509408602149</v>
      </c>
      <c r="K140" s="85">
        <v>167.27708333333334</v>
      </c>
      <c r="L140" s="85">
        <f t="shared" si="19"/>
        <v>254.12217741935484</v>
      </c>
    </row>
    <row r="141" spans="1:12" s="90" customFormat="1">
      <c r="A141" s="89"/>
      <c r="B141" s="89" t="s">
        <v>201</v>
      </c>
      <c r="C141" s="79"/>
      <c r="D141" s="79"/>
      <c r="E141" s="79">
        <v>266340</v>
      </c>
      <c r="F141" s="79"/>
      <c r="G141" s="85">
        <f t="shared" si="18"/>
        <v>266340</v>
      </c>
      <c r="H141" s="85"/>
      <c r="I141" s="85"/>
      <c r="J141" s="85">
        <v>411.68145161290323</v>
      </c>
      <c r="K141" s="85"/>
      <c r="L141" s="85">
        <f t="shared" si="19"/>
        <v>411.68145161290323</v>
      </c>
    </row>
    <row r="142" spans="1:12" s="90" customFormat="1">
      <c r="A142" s="83">
        <v>44</v>
      </c>
      <c r="B142" s="84" t="s">
        <v>51</v>
      </c>
      <c r="C142" s="41">
        <v>1044310</v>
      </c>
      <c r="D142" s="41">
        <v>162955</v>
      </c>
      <c r="E142" s="96">
        <v>3686650</v>
      </c>
      <c r="F142" s="41">
        <v>911737</v>
      </c>
      <c r="G142" s="41">
        <f>SUM(C142:F142)</f>
        <v>5805652</v>
      </c>
      <c r="H142" s="32">
        <v>1614.1888440860214</v>
      </c>
      <c r="I142" s="32">
        <v>251.87936827956989</v>
      </c>
      <c r="J142" s="32">
        <v>5698.4509408602144</v>
      </c>
      <c r="K142" s="32">
        <v>1409.2709005376341</v>
      </c>
      <c r="L142" s="32">
        <f>H142+I142+J142+K142</f>
        <v>8973.7900537634396</v>
      </c>
    </row>
    <row r="143" spans="1:12" s="90" customFormat="1">
      <c r="A143" s="89"/>
      <c r="B143" s="89" t="s">
        <v>156</v>
      </c>
      <c r="C143" s="79">
        <v>1044310</v>
      </c>
      <c r="D143" s="79">
        <v>162955</v>
      </c>
      <c r="E143" s="79">
        <v>2174378</v>
      </c>
      <c r="F143" s="79">
        <v>703611</v>
      </c>
      <c r="G143" s="85">
        <f>C143+D143+E143+F143</f>
        <v>4085254</v>
      </c>
      <c r="H143" s="85">
        <v>1614.1888440860214</v>
      </c>
      <c r="I143" s="85">
        <v>251.87936827956989</v>
      </c>
      <c r="J143" s="85">
        <v>3360.9337365591396</v>
      </c>
      <c r="K143" s="85">
        <v>1087.5707661290321</v>
      </c>
      <c r="L143" s="85">
        <f>H143+I143+J143+K143</f>
        <v>6314.5727150537623</v>
      </c>
    </row>
    <row r="144" spans="1:12" s="90" customFormat="1">
      <c r="A144" s="89"/>
      <c r="B144" s="89" t="s">
        <v>157</v>
      </c>
      <c r="C144" s="79"/>
      <c r="D144" s="79"/>
      <c r="E144" s="79">
        <v>1478488</v>
      </c>
      <c r="F144" s="79">
        <v>194077</v>
      </c>
      <c r="G144" s="85">
        <f>C144+D144+E144+F144</f>
        <v>1672565</v>
      </c>
      <c r="H144" s="85"/>
      <c r="I144" s="85"/>
      <c r="J144" s="85">
        <v>2285.2973118279569</v>
      </c>
      <c r="K144" s="85">
        <v>299.98461021505375</v>
      </c>
      <c r="L144" s="85">
        <f>H144+I144+J144+K144</f>
        <v>2585.2819220430106</v>
      </c>
    </row>
    <row r="145" spans="1:12" s="90" customFormat="1">
      <c r="A145" s="89"/>
      <c r="B145" s="89" t="s">
        <v>197</v>
      </c>
      <c r="C145" s="79"/>
      <c r="D145" s="79"/>
      <c r="E145" s="79">
        <v>33784</v>
      </c>
      <c r="F145" s="79">
        <v>14049</v>
      </c>
      <c r="G145" s="85">
        <f>C145+D145+E145+F145</f>
        <v>47833</v>
      </c>
      <c r="H145" s="85"/>
      <c r="I145" s="85"/>
      <c r="J145" s="85">
        <v>52.219892473118271</v>
      </c>
      <c r="K145" s="85">
        <v>21.715524193548386</v>
      </c>
      <c r="L145" s="85">
        <f>H145+I145+J145+K145</f>
        <v>73.935416666666654</v>
      </c>
    </row>
    <row r="146" spans="1:12" s="90" customFormat="1">
      <c r="A146" s="83">
        <v>45</v>
      </c>
      <c r="B146" s="84" t="s">
        <v>52</v>
      </c>
      <c r="C146" s="41">
        <v>178851</v>
      </c>
      <c r="D146" s="41">
        <v>7487</v>
      </c>
      <c r="E146" s="53">
        <v>1836256</v>
      </c>
      <c r="F146" s="51">
        <v>2482209</v>
      </c>
      <c r="G146" s="41">
        <f>SUM(C146:F146)</f>
        <v>4504803</v>
      </c>
      <c r="H146" s="32">
        <v>276.44979838709679</v>
      </c>
      <c r="I146" s="32">
        <v>11.572647849462363</v>
      </c>
      <c r="J146" s="32">
        <v>2838.2989247311825</v>
      </c>
      <c r="K146" s="32">
        <v>3836.747782258064</v>
      </c>
      <c r="L146" s="32">
        <f>H146+I146+J146+K146</f>
        <v>6963.0691532258061</v>
      </c>
    </row>
    <row r="147" spans="1:12" s="90" customFormat="1">
      <c r="A147" s="89"/>
      <c r="B147" s="89" t="s">
        <v>158</v>
      </c>
      <c r="C147" s="79">
        <v>178851</v>
      </c>
      <c r="D147" s="79">
        <v>7487</v>
      </c>
      <c r="E147" s="79">
        <v>1836256</v>
      </c>
      <c r="F147" s="79">
        <v>2482209</v>
      </c>
      <c r="G147" s="79">
        <f>G146</f>
        <v>4504803</v>
      </c>
      <c r="H147" s="85"/>
      <c r="I147" s="85">
        <v>11.572647849462363</v>
      </c>
      <c r="J147" s="85">
        <v>2838.2989247311825</v>
      </c>
      <c r="K147" s="85">
        <v>3836.747782258064</v>
      </c>
      <c r="L147" s="85">
        <f t="shared" ref="L147:L158" si="20">H147+I147+J147+K147</f>
        <v>6686.6193548387091</v>
      </c>
    </row>
    <row r="148" spans="1:12" s="90" customFormat="1">
      <c r="A148" s="83">
        <v>46</v>
      </c>
      <c r="B148" s="84" t="s">
        <v>53</v>
      </c>
      <c r="C148" s="41">
        <v>12899</v>
      </c>
      <c r="D148" s="41">
        <v>0</v>
      </c>
      <c r="E148" s="96">
        <v>1375873</v>
      </c>
      <c r="F148" s="41">
        <v>734809</v>
      </c>
      <c r="G148" s="41">
        <f t="shared" ref="G148:G159" si="21">SUM(C148:F148)</f>
        <v>2123581</v>
      </c>
      <c r="H148" s="32">
        <v>19.937970430107523</v>
      </c>
      <c r="I148" s="32" t="s">
        <v>203</v>
      </c>
      <c r="J148" s="32">
        <v>2126.6854166666667</v>
      </c>
      <c r="K148" s="32">
        <v>1135.7934811827956</v>
      </c>
      <c r="L148" s="32">
        <f t="shared" si="20"/>
        <v>3282.4168682795698</v>
      </c>
    </row>
    <row r="149" spans="1:12" s="90" customFormat="1">
      <c r="A149" s="89"/>
      <c r="B149" s="89" t="s">
        <v>159</v>
      </c>
      <c r="C149" s="79">
        <v>12899</v>
      </c>
      <c r="D149" s="79"/>
      <c r="E149" s="79">
        <v>1375873</v>
      </c>
      <c r="F149" s="79">
        <v>734809</v>
      </c>
      <c r="G149" s="85">
        <f t="shared" si="21"/>
        <v>2123581</v>
      </c>
      <c r="H149" s="85">
        <v>19.937970430107523</v>
      </c>
      <c r="I149" s="85"/>
      <c r="J149" s="85">
        <v>2126.6854166666667</v>
      </c>
      <c r="K149" s="85">
        <v>1135.7934811827956</v>
      </c>
      <c r="L149" s="85">
        <f t="shared" si="20"/>
        <v>3282.4168682795698</v>
      </c>
    </row>
    <row r="150" spans="1:12" s="90" customFormat="1">
      <c r="A150" s="83">
        <v>47</v>
      </c>
      <c r="B150" s="84" t="s">
        <v>54</v>
      </c>
      <c r="C150" s="41">
        <v>75805</v>
      </c>
      <c r="D150" s="41">
        <v>0</v>
      </c>
      <c r="E150" s="41">
        <v>2589901</v>
      </c>
      <c r="F150" s="41">
        <v>890433</v>
      </c>
      <c r="G150" s="41">
        <f t="shared" si="21"/>
        <v>3556139</v>
      </c>
      <c r="H150" s="32">
        <v>117.17170698924731</v>
      </c>
      <c r="I150" s="32" t="s">
        <v>203</v>
      </c>
      <c r="J150" s="32">
        <v>4003.2071908602147</v>
      </c>
      <c r="K150" s="32">
        <v>1376.3413306451612</v>
      </c>
      <c r="L150" s="32">
        <f t="shared" si="20"/>
        <v>5496.7202284946234</v>
      </c>
    </row>
    <row r="151" spans="1:12" s="90" customFormat="1">
      <c r="A151" s="89"/>
      <c r="B151" s="89" t="s">
        <v>160</v>
      </c>
      <c r="C151" s="79">
        <v>75805</v>
      </c>
      <c r="D151" s="79"/>
      <c r="E151" s="79">
        <v>168343.565</v>
      </c>
      <c r="F151" s="79">
        <v>105961.527</v>
      </c>
      <c r="G151" s="85">
        <f t="shared" si="21"/>
        <v>350110.092</v>
      </c>
      <c r="H151" s="85">
        <v>117.17170698924731</v>
      </c>
      <c r="I151" s="85"/>
      <c r="J151" s="85">
        <v>260.20846740591395</v>
      </c>
      <c r="K151" s="85">
        <v>163.78461834677418</v>
      </c>
      <c r="L151" s="85">
        <f t="shared" si="20"/>
        <v>541.16479274193546</v>
      </c>
    </row>
    <row r="152" spans="1:12" s="90" customFormat="1">
      <c r="A152" s="89"/>
      <c r="B152" s="89" t="s">
        <v>163</v>
      </c>
      <c r="C152" s="79"/>
      <c r="D152" s="79"/>
      <c r="E152" s="79">
        <v>67337.425999999992</v>
      </c>
      <c r="F152" s="79"/>
      <c r="G152" s="85">
        <f t="shared" si="21"/>
        <v>67337.425999999992</v>
      </c>
      <c r="H152" s="85"/>
      <c r="I152" s="85"/>
      <c r="J152" s="85">
        <v>104.08338696236557</v>
      </c>
      <c r="K152" s="85"/>
      <c r="L152" s="85">
        <f t="shared" si="20"/>
        <v>104.08338696236557</v>
      </c>
    </row>
    <row r="153" spans="1:12" s="90" customFormat="1">
      <c r="A153" s="89"/>
      <c r="B153" s="89" t="s">
        <v>164</v>
      </c>
      <c r="C153" s="79"/>
      <c r="D153" s="79"/>
      <c r="E153" s="79">
        <v>207192.08000000002</v>
      </c>
      <c r="F153" s="79">
        <v>37398.186000000002</v>
      </c>
      <c r="G153" s="85">
        <f t="shared" si="21"/>
        <v>244590.266</v>
      </c>
      <c r="H153" s="85"/>
      <c r="I153" s="85"/>
      <c r="J153" s="85">
        <v>320.25657526881719</v>
      </c>
      <c r="K153" s="85">
        <v>57.806335887096772</v>
      </c>
      <c r="L153" s="85">
        <f t="shared" si="20"/>
        <v>378.06291115591398</v>
      </c>
    </row>
    <row r="154" spans="1:12" s="90" customFormat="1">
      <c r="A154" s="89"/>
      <c r="B154" s="89" t="s">
        <v>161</v>
      </c>
      <c r="C154" s="79"/>
      <c r="D154" s="79"/>
      <c r="E154" s="79">
        <v>870206.73600000003</v>
      </c>
      <c r="F154" s="79">
        <v>196785.693</v>
      </c>
      <c r="G154" s="85">
        <f t="shared" si="21"/>
        <v>1066992.429</v>
      </c>
      <c r="H154" s="85"/>
      <c r="I154" s="85"/>
      <c r="J154" s="85">
        <v>1345.0776161290321</v>
      </c>
      <c r="K154" s="85">
        <v>304.17143407258061</v>
      </c>
      <c r="L154" s="85">
        <f t="shared" si="20"/>
        <v>1649.2490502016126</v>
      </c>
    </row>
    <row r="155" spans="1:12" s="90" customFormat="1">
      <c r="A155" s="89"/>
      <c r="B155" s="89" t="s">
        <v>167</v>
      </c>
      <c r="C155" s="79"/>
      <c r="D155" s="79"/>
      <c r="E155" s="79">
        <v>911645.152</v>
      </c>
      <c r="F155" s="79">
        <v>361515.79800000007</v>
      </c>
      <c r="G155" s="85">
        <f t="shared" si="21"/>
        <v>1273160.9500000002</v>
      </c>
      <c r="H155" s="85"/>
      <c r="I155" s="85"/>
      <c r="J155" s="85">
        <v>1409.1289311827957</v>
      </c>
      <c r="K155" s="85">
        <v>558.79458024193548</v>
      </c>
      <c r="L155" s="85">
        <f t="shared" si="20"/>
        <v>1967.9235114247313</v>
      </c>
    </row>
    <row r="156" spans="1:12" s="90" customFormat="1">
      <c r="A156" s="89"/>
      <c r="B156" s="89" t="s">
        <v>166</v>
      </c>
      <c r="C156" s="79"/>
      <c r="D156" s="79"/>
      <c r="E156" s="79">
        <v>145034.45600000001</v>
      </c>
      <c r="F156" s="79">
        <v>66782.474999999991</v>
      </c>
      <c r="G156" s="85">
        <f t="shared" si="21"/>
        <v>211816.93099999998</v>
      </c>
      <c r="H156" s="85"/>
      <c r="I156" s="85"/>
      <c r="J156" s="85">
        <v>224.17960268817205</v>
      </c>
      <c r="K156" s="85">
        <v>103.22559979838708</v>
      </c>
      <c r="L156" s="85">
        <f t="shared" si="20"/>
        <v>327.40520248655912</v>
      </c>
    </row>
    <row r="157" spans="1:12" s="90" customFormat="1">
      <c r="A157" s="89"/>
      <c r="B157" s="89" t="s">
        <v>162</v>
      </c>
      <c r="C157" s="79"/>
      <c r="D157" s="79"/>
      <c r="E157" s="79">
        <v>132084.951</v>
      </c>
      <c r="F157" s="79">
        <v>43631.217000000004</v>
      </c>
      <c r="G157" s="85">
        <f t="shared" si="21"/>
        <v>175716.16800000001</v>
      </c>
      <c r="H157" s="85"/>
      <c r="I157" s="85"/>
      <c r="J157" s="85">
        <v>204.16356673387097</v>
      </c>
      <c r="K157" s="85">
        <v>67.440725201612906</v>
      </c>
      <c r="L157" s="85">
        <f t="shared" si="20"/>
        <v>271.60429193548384</v>
      </c>
    </row>
    <row r="158" spans="1:12" s="90" customFormat="1">
      <c r="A158" s="89"/>
      <c r="B158" s="89" t="s">
        <v>165</v>
      </c>
      <c r="C158" s="79"/>
      <c r="D158" s="79"/>
      <c r="E158" s="79">
        <v>88056.634000000005</v>
      </c>
      <c r="F158" s="79">
        <v>78358.103999999992</v>
      </c>
      <c r="G158" s="85">
        <f t="shared" si="21"/>
        <v>166414.73800000001</v>
      </c>
      <c r="H158" s="85"/>
      <c r="I158" s="85"/>
      <c r="J158" s="85">
        <v>136.10904448924731</v>
      </c>
      <c r="K158" s="85">
        <v>121.11803709677416</v>
      </c>
      <c r="L158" s="85">
        <f t="shared" si="20"/>
        <v>257.22708158602148</v>
      </c>
    </row>
    <row r="159" spans="1:12" s="90" customFormat="1">
      <c r="A159" s="83">
        <v>48</v>
      </c>
      <c r="B159" s="84" t="s">
        <v>55</v>
      </c>
      <c r="C159" s="41">
        <v>314866</v>
      </c>
      <c r="D159" s="41">
        <v>0</v>
      </c>
      <c r="E159" s="96">
        <v>1204642</v>
      </c>
      <c r="F159" s="41">
        <v>400486</v>
      </c>
      <c r="G159" s="41">
        <f t="shared" si="21"/>
        <v>1919994</v>
      </c>
      <c r="H159" s="32">
        <v>486.68803763440854</v>
      </c>
      <c r="I159" s="32" t="s">
        <v>203</v>
      </c>
      <c r="J159" s="32">
        <v>1862.0138440860214</v>
      </c>
      <c r="K159" s="32">
        <v>619.03077956989239</v>
      </c>
      <c r="L159" s="32">
        <f>H159+I159+J159+K159</f>
        <v>2967.7326612903221</v>
      </c>
    </row>
    <row r="160" spans="1:12" s="90" customFormat="1">
      <c r="A160" s="89"/>
      <c r="B160" s="89" t="s">
        <v>168</v>
      </c>
      <c r="C160" s="79">
        <v>314866</v>
      </c>
      <c r="D160" s="79">
        <v>0</v>
      </c>
      <c r="E160" s="79">
        <v>1204642</v>
      </c>
      <c r="F160" s="79">
        <v>400486</v>
      </c>
      <c r="G160" s="85">
        <f>G159*100%</f>
        <v>1919994</v>
      </c>
      <c r="H160" s="85">
        <v>486.68803763440854</v>
      </c>
      <c r="I160" s="85"/>
      <c r="J160" s="85">
        <v>1862.0138440860214</v>
      </c>
      <c r="K160" s="85">
        <v>619.03077956989239</v>
      </c>
      <c r="L160" s="85">
        <f>SUM(H160:K160)</f>
        <v>2967.7326612903221</v>
      </c>
    </row>
    <row r="161" spans="1:12" s="90" customFormat="1">
      <c r="A161" s="83">
        <v>49</v>
      </c>
      <c r="B161" s="84" t="s">
        <v>56</v>
      </c>
      <c r="C161" s="41">
        <v>0</v>
      </c>
      <c r="D161" s="41">
        <v>8244</v>
      </c>
      <c r="E161" s="96">
        <v>1366076</v>
      </c>
      <c r="F161" s="41">
        <v>861704</v>
      </c>
      <c r="G161" s="41">
        <f>SUM(C161:F161)</f>
        <v>2236024</v>
      </c>
      <c r="H161" s="32" t="s">
        <v>203</v>
      </c>
      <c r="I161" s="32">
        <v>12.742741935483869</v>
      </c>
      <c r="J161" s="32">
        <v>2111.5422043010749</v>
      </c>
      <c r="K161" s="32">
        <v>1331.934946236559</v>
      </c>
      <c r="L161" s="32">
        <f t="shared" ref="L161:L200" si="22">SUM(H161:K161)</f>
        <v>3456.2198924731179</v>
      </c>
    </row>
    <row r="162" spans="1:12" s="90" customFormat="1">
      <c r="A162" s="89"/>
      <c r="B162" s="89" t="s">
        <v>169</v>
      </c>
      <c r="C162" s="79"/>
      <c r="D162" s="79">
        <v>8244</v>
      </c>
      <c r="E162" s="79">
        <v>1366076</v>
      </c>
      <c r="F162" s="79">
        <v>861704</v>
      </c>
      <c r="G162" s="85">
        <f>G161*100%</f>
        <v>2236024</v>
      </c>
      <c r="H162" s="85"/>
      <c r="I162" s="85">
        <v>12.742741935483869</v>
      </c>
      <c r="J162" s="85">
        <v>2111.5422043010749</v>
      </c>
      <c r="K162" s="85">
        <v>1331.934946236559</v>
      </c>
      <c r="L162" s="85">
        <f t="shared" si="22"/>
        <v>3456.2198924731179</v>
      </c>
    </row>
    <row r="163" spans="1:12" s="90" customFormat="1">
      <c r="A163" s="83">
        <v>50</v>
      </c>
      <c r="B163" s="84" t="s">
        <v>57</v>
      </c>
      <c r="C163" s="41">
        <v>0</v>
      </c>
      <c r="D163" s="41">
        <v>0</v>
      </c>
      <c r="E163" s="96">
        <v>102183</v>
      </c>
      <c r="F163" s="41">
        <v>175180</v>
      </c>
      <c r="G163" s="41">
        <f>SUM(C163:F163)</f>
        <v>277363</v>
      </c>
      <c r="H163" s="32" t="s">
        <v>203</v>
      </c>
      <c r="I163" s="32" t="s">
        <v>203</v>
      </c>
      <c r="J163" s="32">
        <v>157.94415322580645</v>
      </c>
      <c r="K163" s="32">
        <v>270.77553763440858</v>
      </c>
      <c r="L163" s="32">
        <f t="shared" si="22"/>
        <v>428.719690860215</v>
      </c>
    </row>
    <row r="164" spans="1:12" s="90" customFormat="1">
      <c r="A164" s="89"/>
      <c r="B164" s="89" t="s">
        <v>170</v>
      </c>
      <c r="C164" s="79"/>
      <c r="D164" s="79"/>
      <c r="E164" s="79">
        <v>102183</v>
      </c>
      <c r="F164" s="79">
        <v>175180</v>
      </c>
      <c r="G164" s="85">
        <f>G163</f>
        <v>277363</v>
      </c>
      <c r="H164" s="85"/>
      <c r="I164" s="85"/>
      <c r="J164" s="85">
        <v>157.94415322580645</v>
      </c>
      <c r="K164" s="85">
        <v>270.77553763440858</v>
      </c>
      <c r="L164" s="85">
        <f t="shared" si="22"/>
        <v>428.719690860215</v>
      </c>
    </row>
    <row r="165" spans="1:12" s="90" customFormat="1">
      <c r="A165" s="83">
        <v>51</v>
      </c>
      <c r="B165" s="84" t="s">
        <v>58</v>
      </c>
      <c r="C165" s="41">
        <v>11719</v>
      </c>
      <c r="D165" s="41">
        <v>0</v>
      </c>
      <c r="E165" s="96">
        <v>3555165</v>
      </c>
      <c r="F165" s="41">
        <v>781354</v>
      </c>
      <c r="G165" s="41">
        <f>SUM(C165:F165)</f>
        <v>4348238</v>
      </c>
      <c r="H165" s="32">
        <v>18.11404569892473</v>
      </c>
      <c r="I165" s="32" t="s">
        <v>203</v>
      </c>
      <c r="J165" s="32">
        <v>5495.2147177419347</v>
      </c>
      <c r="K165" s="32">
        <v>1207.7380376344086</v>
      </c>
      <c r="L165" s="32">
        <f t="shared" si="22"/>
        <v>6721.0668010752688</v>
      </c>
    </row>
    <row r="166" spans="1:12" s="90" customFormat="1">
      <c r="A166" s="89"/>
      <c r="B166" s="89" t="s">
        <v>171</v>
      </c>
      <c r="C166" s="79">
        <v>11719</v>
      </c>
      <c r="D166" s="79">
        <v>0</v>
      </c>
      <c r="E166" s="79">
        <v>3555165</v>
      </c>
      <c r="F166" s="79">
        <v>781354</v>
      </c>
      <c r="G166" s="85">
        <f>G165*100%</f>
        <v>4348238</v>
      </c>
      <c r="H166" s="85">
        <v>18.11404569892473</v>
      </c>
      <c r="I166" s="85"/>
      <c r="J166" s="85">
        <v>5495.2147177419347</v>
      </c>
      <c r="K166" s="85">
        <v>1207.7380376344086</v>
      </c>
      <c r="L166" s="85">
        <f t="shared" si="22"/>
        <v>6721.0668010752688</v>
      </c>
    </row>
    <row r="167" spans="1:12" s="90" customFormat="1">
      <c r="A167" s="83">
        <v>52</v>
      </c>
      <c r="B167" s="84" t="s">
        <v>59</v>
      </c>
      <c r="C167" s="41">
        <v>856339</v>
      </c>
      <c r="D167" s="41">
        <v>0</v>
      </c>
      <c r="E167" s="41">
        <v>1089421</v>
      </c>
      <c r="F167" s="41">
        <v>1691185</v>
      </c>
      <c r="G167" s="41">
        <f t="shared" ref="G167:G196" si="23">SUM(C167:F167)</f>
        <v>3636945</v>
      </c>
      <c r="H167" s="32">
        <v>1323.6422715053761</v>
      </c>
      <c r="I167" s="32" t="s">
        <v>203</v>
      </c>
      <c r="J167" s="32">
        <v>1683.9168682795698</v>
      </c>
      <c r="K167" s="32">
        <v>2614.0628360215051</v>
      </c>
      <c r="L167" s="32">
        <f t="shared" si="22"/>
        <v>5621.6219758064508</v>
      </c>
    </row>
    <row r="168" spans="1:12" s="90" customFormat="1">
      <c r="A168" s="89"/>
      <c r="B168" s="89" t="s">
        <v>172</v>
      </c>
      <c r="C168" s="79">
        <v>856339</v>
      </c>
      <c r="D168" s="79"/>
      <c r="E168" s="79">
        <v>915876</v>
      </c>
      <c r="F168" s="79">
        <v>1497666</v>
      </c>
      <c r="G168" s="85">
        <f>SUM(C168:F168)</f>
        <v>3269881</v>
      </c>
      <c r="H168" s="85">
        <v>1323.6422715053761</v>
      </c>
      <c r="I168" s="85"/>
      <c r="J168" s="85">
        <v>1415.6685483870967</v>
      </c>
      <c r="K168" s="85">
        <v>2314.9407258064516</v>
      </c>
      <c r="L168" s="85">
        <f t="shared" si="22"/>
        <v>5054.251545698924</v>
      </c>
    </row>
    <row r="169" spans="1:12" s="90" customFormat="1">
      <c r="A169" s="89"/>
      <c r="B169" s="89" t="s">
        <v>173</v>
      </c>
      <c r="C169" s="79"/>
      <c r="D169" s="79"/>
      <c r="E169" s="79">
        <v>173545</v>
      </c>
      <c r="F169" s="79">
        <v>152724</v>
      </c>
      <c r="G169" s="85">
        <f t="shared" si="23"/>
        <v>326269</v>
      </c>
      <c r="H169" s="85"/>
      <c r="I169" s="85"/>
      <c r="J169" s="85">
        <v>268.24831989247309</v>
      </c>
      <c r="K169" s="85">
        <v>236.06532258064516</v>
      </c>
      <c r="L169" s="85">
        <f t="shared" si="22"/>
        <v>504.31364247311825</v>
      </c>
    </row>
    <row r="170" spans="1:12" s="90" customFormat="1">
      <c r="A170" s="89"/>
      <c r="B170" s="89" t="s">
        <v>174</v>
      </c>
      <c r="C170" s="79"/>
      <c r="D170" s="79"/>
      <c r="E170" s="79"/>
      <c r="F170" s="79">
        <v>40795</v>
      </c>
      <c r="G170" s="85">
        <f t="shared" si="23"/>
        <v>40795</v>
      </c>
      <c r="H170" s="85"/>
      <c r="I170" s="85"/>
      <c r="J170" s="85"/>
      <c r="K170" s="85">
        <v>63.056787634408593</v>
      </c>
      <c r="L170" s="85">
        <f t="shared" si="22"/>
        <v>63.056787634408593</v>
      </c>
    </row>
    <row r="171" spans="1:12" s="90" customFormat="1">
      <c r="A171" s="83">
        <v>53</v>
      </c>
      <c r="B171" s="84" t="s">
        <v>60</v>
      </c>
      <c r="C171" s="41">
        <v>617682</v>
      </c>
      <c r="D171" s="41"/>
      <c r="E171" s="41">
        <v>1447532</v>
      </c>
      <c r="F171" s="41">
        <v>991633</v>
      </c>
      <c r="G171" s="41">
        <f t="shared" si="23"/>
        <v>3056847</v>
      </c>
      <c r="H171" s="32">
        <v>954.75040322580639</v>
      </c>
      <c r="I171" s="32" t="s">
        <v>203</v>
      </c>
      <c r="J171" s="32">
        <v>2237.4486559139782</v>
      </c>
      <c r="K171" s="32">
        <v>1532.7660618279569</v>
      </c>
      <c r="L171" s="32">
        <f t="shared" si="22"/>
        <v>4724.9651209677413</v>
      </c>
    </row>
    <row r="172" spans="1:12" s="90" customFormat="1">
      <c r="A172" s="89"/>
      <c r="B172" s="89" t="s">
        <v>184</v>
      </c>
      <c r="C172" s="79">
        <v>617682</v>
      </c>
      <c r="D172" s="79"/>
      <c r="E172" s="79">
        <v>1447532</v>
      </c>
      <c r="F172" s="79">
        <v>991633</v>
      </c>
      <c r="G172" s="85">
        <f t="shared" si="23"/>
        <v>3056847</v>
      </c>
      <c r="H172" s="85">
        <v>954.75040322580639</v>
      </c>
      <c r="I172" s="85"/>
      <c r="J172" s="85">
        <v>2237.4486559139782</v>
      </c>
      <c r="K172" s="85">
        <v>1532.7660618279569</v>
      </c>
      <c r="L172" s="85">
        <f t="shared" si="22"/>
        <v>4724.9651209677413</v>
      </c>
    </row>
    <row r="173" spans="1:12" s="90" customFormat="1">
      <c r="A173" s="83">
        <v>54</v>
      </c>
      <c r="B173" s="84" t="s">
        <v>61</v>
      </c>
      <c r="C173" s="41">
        <v>150205</v>
      </c>
      <c r="D173" s="41">
        <v>0</v>
      </c>
      <c r="E173" s="41">
        <v>1542713</v>
      </c>
      <c r="F173" s="41">
        <v>736062</v>
      </c>
      <c r="G173" s="41">
        <f t="shared" si="23"/>
        <v>2428980</v>
      </c>
      <c r="H173" s="32">
        <v>232.17170698924727</v>
      </c>
      <c r="I173" s="32" t="s">
        <v>203</v>
      </c>
      <c r="J173" s="32">
        <v>2384.5698252688171</v>
      </c>
      <c r="K173" s="32">
        <v>1137.7302419354837</v>
      </c>
      <c r="L173" s="32">
        <f t="shared" si="22"/>
        <v>3754.4717741935483</v>
      </c>
    </row>
    <row r="174" spans="1:12" s="90" customFormat="1">
      <c r="A174" s="89"/>
      <c r="B174" s="89" t="s">
        <v>185</v>
      </c>
      <c r="C174" s="79"/>
      <c r="D174" s="79"/>
      <c r="E174" s="79">
        <v>221656</v>
      </c>
      <c r="F174" s="79">
        <v>102132</v>
      </c>
      <c r="G174" s="85">
        <f t="shared" si="23"/>
        <v>323788</v>
      </c>
      <c r="H174" s="85"/>
      <c r="I174" s="85"/>
      <c r="J174" s="85">
        <v>342.61344086021506</v>
      </c>
      <c r="K174" s="85">
        <v>157.86532258064517</v>
      </c>
      <c r="L174" s="85">
        <f t="shared" si="22"/>
        <v>500.47876344086023</v>
      </c>
    </row>
    <row r="175" spans="1:12" s="90" customFormat="1">
      <c r="A175" s="89"/>
      <c r="B175" s="89" t="s">
        <v>186</v>
      </c>
      <c r="C175" s="79"/>
      <c r="D175" s="79"/>
      <c r="E175" s="79">
        <v>115298</v>
      </c>
      <c r="F175" s="79">
        <v>124128</v>
      </c>
      <c r="G175" s="85">
        <f t="shared" si="23"/>
        <v>239426</v>
      </c>
      <c r="H175" s="85"/>
      <c r="I175" s="85"/>
      <c r="J175" s="85">
        <v>178.21599462365589</v>
      </c>
      <c r="K175" s="85">
        <v>191.86451612903224</v>
      </c>
      <c r="L175" s="85">
        <f t="shared" si="22"/>
        <v>370.08051075268816</v>
      </c>
    </row>
    <row r="176" spans="1:12" s="90" customFormat="1">
      <c r="A176" s="89"/>
      <c r="B176" s="89" t="s">
        <v>187</v>
      </c>
      <c r="C176" s="79"/>
      <c r="D176" s="79"/>
      <c r="E176" s="79">
        <v>6240</v>
      </c>
      <c r="F176" s="79">
        <v>7641</v>
      </c>
      <c r="G176" s="85">
        <f t="shared" si="23"/>
        <v>13881</v>
      </c>
      <c r="H176" s="85"/>
      <c r="I176" s="85"/>
      <c r="J176" s="85">
        <v>9.6451612903225801</v>
      </c>
      <c r="K176" s="85">
        <v>11.810685483870966</v>
      </c>
      <c r="L176" s="85">
        <f t="shared" si="22"/>
        <v>21.455846774193546</v>
      </c>
    </row>
    <row r="177" spans="1:12" s="90" customFormat="1">
      <c r="A177" s="89"/>
      <c r="B177" s="89" t="s">
        <v>188</v>
      </c>
      <c r="C177" s="79"/>
      <c r="D177" s="79"/>
      <c r="E177" s="79">
        <v>29841</v>
      </c>
      <c r="F177" s="79">
        <v>2409</v>
      </c>
      <c r="G177" s="85">
        <f t="shared" si="23"/>
        <v>32250</v>
      </c>
      <c r="H177" s="85"/>
      <c r="I177" s="85"/>
      <c r="J177" s="85">
        <v>46.125201612903226</v>
      </c>
      <c r="K177" s="85">
        <v>3.723588709677419</v>
      </c>
      <c r="L177" s="85">
        <f t="shared" si="22"/>
        <v>49.848790322580648</v>
      </c>
    </row>
    <row r="178" spans="1:12" s="90" customFormat="1">
      <c r="A178" s="89"/>
      <c r="B178" s="89" t="s">
        <v>189</v>
      </c>
      <c r="C178" s="79"/>
      <c r="D178" s="79"/>
      <c r="E178" s="79"/>
      <c r="F178" s="79"/>
      <c r="G178" s="85">
        <f t="shared" si="23"/>
        <v>0</v>
      </c>
      <c r="H178" s="85"/>
      <c r="I178" s="85"/>
      <c r="J178" s="85"/>
      <c r="K178" s="85"/>
      <c r="L178" s="85">
        <f t="shared" si="22"/>
        <v>0</v>
      </c>
    </row>
    <row r="179" spans="1:12" s="90" customFormat="1">
      <c r="A179" s="89"/>
      <c r="B179" s="89" t="s">
        <v>190</v>
      </c>
      <c r="C179" s="79"/>
      <c r="D179" s="79"/>
      <c r="E179" s="79">
        <v>350114</v>
      </c>
      <c r="F179" s="79"/>
      <c r="G179" s="85">
        <f t="shared" si="23"/>
        <v>350114</v>
      </c>
      <c r="H179" s="85"/>
      <c r="I179" s="85"/>
      <c r="J179" s="85">
        <v>541.17083333333323</v>
      </c>
      <c r="K179" s="85"/>
      <c r="L179" s="85">
        <f t="shared" si="22"/>
        <v>541.17083333333323</v>
      </c>
    </row>
    <row r="180" spans="1:12" s="90" customFormat="1">
      <c r="A180" s="89"/>
      <c r="B180" s="89" t="s">
        <v>191</v>
      </c>
      <c r="C180" s="79">
        <v>150205</v>
      </c>
      <c r="D180" s="79"/>
      <c r="E180" s="79">
        <v>75686</v>
      </c>
      <c r="F180" s="79">
        <v>12582</v>
      </c>
      <c r="G180" s="85">
        <f t="shared" si="23"/>
        <v>238473</v>
      </c>
      <c r="H180" s="85">
        <v>232.17170698924727</v>
      </c>
      <c r="I180" s="85"/>
      <c r="J180" s="85">
        <v>116.9877688172043</v>
      </c>
      <c r="K180" s="85">
        <v>19.44798387096774</v>
      </c>
      <c r="L180" s="85">
        <f t="shared" si="22"/>
        <v>368.60745967741929</v>
      </c>
    </row>
    <row r="181" spans="1:12" s="90" customFormat="1">
      <c r="A181" s="89"/>
      <c r="B181" s="89" t="s">
        <v>192</v>
      </c>
      <c r="C181" s="79"/>
      <c r="D181" s="79"/>
      <c r="E181" s="79">
        <v>528525</v>
      </c>
      <c r="F181" s="79">
        <v>472529</v>
      </c>
      <c r="G181" s="85">
        <f t="shared" si="23"/>
        <v>1001054</v>
      </c>
      <c r="H181" s="85"/>
      <c r="I181" s="85"/>
      <c r="J181" s="85">
        <v>816.9405241935483</v>
      </c>
      <c r="K181" s="85">
        <v>730.38756720430104</v>
      </c>
      <c r="L181" s="85">
        <f t="shared" si="22"/>
        <v>1547.3280913978492</v>
      </c>
    </row>
    <row r="182" spans="1:12" s="90" customFormat="1">
      <c r="A182" s="89"/>
      <c r="B182" s="89" t="s">
        <v>198</v>
      </c>
      <c r="C182" s="79"/>
      <c r="D182" s="79"/>
      <c r="E182" s="79">
        <v>215353</v>
      </c>
      <c r="F182" s="79">
        <v>14641</v>
      </c>
      <c r="G182" s="85">
        <f t="shared" si="23"/>
        <v>229994</v>
      </c>
      <c r="H182" s="85"/>
      <c r="I182" s="85"/>
      <c r="J182" s="85">
        <v>332.87090053763438</v>
      </c>
      <c r="K182" s="85"/>
      <c r="L182" s="85">
        <f t="shared" si="22"/>
        <v>332.87090053763438</v>
      </c>
    </row>
    <row r="183" spans="1:12" s="90" customFormat="1">
      <c r="A183" s="80">
        <v>55</v>
      </c>
      <c r="B183" s="97" t="s">
        <v>62</v>
      </c>
      <c r="C183" s="55">
        <v>0</v>
      </c>
      <c r="D183" s="55">
        <v>53175</v>
      </c>
      <c r="E183" s="55">
        <v>2268722</v>
      </c>
      <c r="F183" s="55">
        <v>601218</v>
      </c>
      <c r="G183" s="55">
        <f t="shared" si="23"/>
        <v>2923115</v>
      </c>
      <c r="H183" s="26" t="s">
        <v>203</v>
      </c>
      <c r="I183" s="26">
        <v>82.192540322580641</v>
      </c>
      <c r="J183" s="26">
        <v>3506.7611559139782</v>
      </c>
      <c r="K183" s="26">
        <v>929.30201612903227</v>
      </c>
      <c r="L183" s="26">
        <f t="shared" si="22"/>
        <v>4518.2557123655906</v>
      </c>
    </row>
    <row r="184" spans="1:12" s="90" customFormat="1">
      <c r="A184" s="89"/>
      <c r="B184" s="89" t="s">
        <v>175</v>
      </c>
      <c r="C184" s="79"/>
      <c r="D184" s="79"/>
      <c r="E184" s="79">
        <v>678270</v>
      </c>
      <c r="F184" s="79">
        <v>270062</v>
      </c>
      <c r="G184" s="85">
        <f t="shared" si="23"/>
        <v>948332</v>
      </c>
      <c r="H184" s="85"/>
      <c r="I184" s="85"/>
      <c r="J184" s="85">
        <v>1048.4012096774193</v>
      </c>
      <c r="K184" s="85">
        <v>417.43454301075269</v>
      </c>
      <c r="L184" s="85">
        <f t="shared" si="22"/>
        <v>1465.8357526881719</v>
      </c>
    </row>
    <row r="185" spans="1:12" s="90" customFormat="1">
      <c r="A185" s="89"/>
      <c r="B185" s="89" t="s">
        <v>176</v>
      </c>
      <c r="C185" s="79"/>
      <c r="D185" s="79"/>
      <c r="E185" s="79">
        <v>536503</v>
      </c>
      <c r="F185" s="79">
        <v>38085</v>
      </c>
      <c r="G185" s="85">
        <f t="shared" si="23"/>
        <v>574588</v>
      </c>
      <c r="H185" s="85"/>
      <c r="I185" s="85"/>
      <c r="J185" s="85">
        <v>829.27211021505377</v>
      </c>
      <c r="K185" s="85">
        <v>58.867943548387089</v>
      </c>
      <c r="L185" s="85">
        <f t="shared" si="22"/>
        <v>888.14005376344085</v>
      </c>
    </row>
    <row r="186" spans="1:12" s="90" customFormat="1">
      <c r="A186" s="89"/>
      <c r="B186" s="89" t="s">
        <v>177</v>
      </c>
      <c r="C186" s="79"/>
      <c r="D186" s="79">
        <v>53175</v>
      </c>
      <c r="E186" s="79">
        <v>314572</v>
      </c>
      <c r="F186" s="79">
        <v>122381</v>
      </c>
      <c r="G186" s="85">
        <f t="shared" si="23"/>
        <v>490128</v>
      </c>
      <c r="H186" s="85"/>
      <c r="I186" s="85">
        <v>82.192540322580641</v>
      </c>
      <c r="J186" s="85">
        <v>486.23360215053759</v>
      </c>
      <c r="K186" s="85">
        <v>189.16418010752687</v>
      </c>
      <c r="L186" s="85">
        <f t="shared" si="22"/>
        <v>757.59032258064508</v>
      </c>
    </row>
    <row r="187" spans="1:12" s="90" customFormat="1">
      <c r="A187" s="89"/>
      <c r="B187" s="89" t="s">
        <v>179</v>
      </c>
      <c r="C187" s="79"/>
      <c r="D187" s="79"/>
      <c r="E187" s="79">
        <v>174143</v>
      </c>
      <c r="F187" s="79">
        <v>23255</v>
      </c>
      <c r="G187" s="85">
        <f t="shared" si="23"/>
        <v>197398</v>
      </c>
      <c r="H187" s="85"/>
      <c r="I187" s="85"/>
      <c r="J187" s="85">
        <v>269.17264784946235</v>
      </c>
      <c r="K187" s="85">
        <v>35.945228494623656</v>
      </c>
      <c r="L187" s="85">
        <f t="shared" si="22"/>
        <v>305.11787634408603</v>
      </c>
    </row>
    <row r="188" spans="1:12" s="90" customFormat="1">
      <c r="A188" s="89"/>
      <c r="B188" s="89" t="s">
        <v>178</v>
      </c>
      <c r="C188" s="79"/>
      <c r="D188" s="79"/>
      <c r="E188" s="79"/>
      <c r="F188" s="79">
        <v>9300</v>
      </c>
      <c r="G188" s="85">
        <f t="shared" si="23"/>
        <v>9300</v>
      </c>
      <c r="H188" s="85"/>
      <c r="I188" s="85"/>
      <c r="J188" s="85"/>
      <c r="K188" s="85">
        <v>14.374999999999998</v>
      </c>
      <c r="L188" s="85">
        <f t="shared" si="22"/>
        <v>14.374999999999998</v>
      </c>
    </row>
    <row r="189" spans="1:12" s="90" customFormat="1" ht="30">
      <c r="A189" s="89"/>
      <c r="B189" s="93" t="s">
        <v>180</v>
      </c>
      <c r="C189" s="79"/>
      <c r="D189" s="79"/>
      <c r="E189" s="79">
        <v>104166</v>
      </c>
      <c r="F189" s="79"/>
      <c r="G189" s="85">
        <f t="shared" si="23"/>
        <v>104166</v>
      </c>
      <c r="H189" s="85"/>
      <c r="I189" s="85"/>
      <c r="J189" s="85">
        <v>161.00927419354838</v>
      </c>
      <c r="K189" s="85"/>
      <c r="L189" s="85">
        <f t="shared" si="22"/>
        <v>161.00927419354838</v>
      </c>
    </row>
    <row r="190" spans="1:12" s="90" customFormat="1">
      <c r="A190" s="89"/>
      <c r="B190" s="89" t="s">
        <v>181</v>
      </c>
      <c r="C190" s="79"/>
      <c r="D190" s="79"/>
      <c r="E190" s="79">
        <v>428936</v>
      </c>
      <c r="F190" s="79">
        <v>128801</v>
      </c>
      <c r="G190" s="85">
        <f t="shared" si="23"/>
        <v>557737</v>
      </c>
      <c r="H190" s="85"/>
      <c r="I190" s="85"/>
      <c r="J190" s="85">
        <v>663.0059139784945</v>
      </c>
      <c r="K190" s="85">
        <v>199.08756720430105</v>
      </c>
      <c r="L190" s="85">
        <f t="shared" si="22"/>
        <v>862.09348118279559</v>
      </c>
    </row>
    <row r="191" spans="1:12" s="90" customFormat="1">
      <c r="A191" s="89"/>
      <c r="B191" s="89" t="s">
        <v>182</v>
      </c>
      <c r="C191" s="79"/>
      <c r="D191" s="79"/>
      <c r="E191" s="79">
        <v>11509</v>
      </c>
      <c r="F191" s="79"/>
      <c r="G191" s="85">
        <f t="shared" si="23"/>
        <v>11509</v>
      </c>
      <c r="H191" s="85"/>
      <c r="I191" s="85"/>
      <c r="J191" s="85">
        <v>17.789448924731182</v>
      </c>
      <c r="K191" s="85"/>
      <c r="L191" s="85">
        <f t="shared" si="22"/>
        <v>17.789448924731182</v>
      </c>
    </row>
    <row r="192" spans="1:12" s="90" customFormat="1">
      <c r="A192" s="89"/>
      <c r="B192" s="89" t="s">
        <v>183</v>
      </c>
      <c r="C192" s="79"/>
      <c r="D192" s="79"/>
      <c r="E192" s="79">
        <v>20623</v>
      </c>
      <c r="F192" s="79">
        <v>9334</v>
      </c>
      <c r="G192" s="85">
        <f t="shared" si="23"/>
        <v>29957</v>
      </c>
      <c r="H192" s="85"/>
      <c r="I192" s="85"/>
      <c r="J192" s="85">
        <v>31.876948924731181</v>
      </c>
      <c r="K192" s="85">
        <v>14.427553763440859</v>
      </c>
      <c r="L192" s="85">
        <f t="shared" si="22"/>
        <v>46.304502688172036</v>
      </c>
    </row>
    <row r="193" spans="1:12" s="90" customFormat="1">
      <c r="A193" s="38">
        <v>56</v>
      </c>
      <c r="B193" s="27" t="s">
        <v>63</v>
      </c>
      <c r="C193" s="28">
        <v>92686</v>
      </c>
      <c r="D193" s="28">
        <v>872</v>
      </c>
      <c r="E193" s="28">
        <v>2287545</v>
      </c>
      <c r="F193" s="28">
        <v>2116885</v>
      </c>
      <c r="G193" s="28">
        <f t="shared" si="23"/>
        <v>4497988</v>
      </c>
      <c r="H193" s="29">
        <v>143.2646505376344</v>
      </c>
      <c r="I193" s="29">
        <v>1.3478494623655914</v>
      </c>
      <c r="J193" s="29">
        <v>3535.8558467741932</v>
      </c>
      <c r="K193" s="29">
        <v>3272.0668682795695</v>
      </c>
      <c r="L193" s="29">
        <f t="shared" si="22"/>
        <v>6952.5352150537628</v>
      </c>
    </row>
    <row r="194" spans="1:12">
      <c r="A194" s="40"/>
      <c r="B194" s="14" t="s">
        <v>193</v>
      </c>
      <c r="C194" s="15"/>
      <c r="D194" s="15">
        <v>872</v>
      </c>
      <c r="E194" s="15">
        <v>1580536</v>
      </c>
      <c r="F194" s="15">
        <v>1409966</v>
      </c>
      <c r="G194" s="15">
        <f t="shared" si="23"/>
        <v>2991374</v>
      </c>
      <c r="H194" s="16"/>
      <c r="I194" s="16">
        <v>1.3478494623655914</v>
      </c>
      <c r="J194" s="16">
        <v>2443.0327956989245</v>
      </c>
      <c r="K194" s="16">
        <v>2179.3829301075266</v>
      </c>
      <c r="L194" s="16">
        <f t="shared" si="22"/>
        <v>4623.7635752688166</v>
      </c>
    </row>
    <row r="195" spans="1:12">
      <c r="A195" s="40"/>
      <c r="B195" s="14" t="s">
        <v>194</v>
      </c>
      <c r="C195" s="15">
        <v>92686</v>
      </c>
      <c r="D195" s="15"/>
      <c r="E195" s="15">
        <v>707009</v>
      </c>
      <c r="F195" s="15">
        <v>706919</v>
      </c>
      <c r="G195" s="15">
        <f t="shared" si="23"/>
        <v>1506614</v>
      </c>
      <c r="H195" s="16">
        <v>143.2646505376344</v>
      </c>
      <c r="I195" s="16"/>
      <c r="J195" s="16">
        <v>1092.8230510752687</v>
      </c>
      <c r="K195" s="16">
        <v>1092.6839381720429</v>
      </c>
      <c r="L195" s="16">
        <f t="shared" si="22"/>
        <v>2328.7716397849463</v>
      </c>
    </row>
    <row r="196" spans="1:12">
      <c r="A196" s="56">
        <v>57</v>
      </c>
      <c r="B196" s="57" t="s">
        <v>64</v>
      </c>
      <c r="C196" s="58">
        <v>349029</v>
      </c>
      <c r="D196" s="58">
        <v>0</v>
      </c>
      <c r="E196" s="58">
        <v>544823</v>
      </c>
      <c r="F196" s="58">
        <v>567139</v>
      </c>
      <c r="G196" s="58">
        <f t="shared" si="23"/>
        <v>1460991</v>
      </c>
      <c r="H196" s="43">
        <v>539.49374999999998</v>
      </c>
      <c r="I196" s="43" t="s">
        <v>203</v>
      </c>
      <c r="J196" s="43">
        <v>842.13232526881711</v>
      </c>
      <c r="K196" s="43">
        <v>876.62614247311819</v>
      </c>
      <c r="L196" s="43">
        <f t="shared" si="22"/>
        <v>2258.2522177419355</v>
      </c>
    </row>
    <row r="197" spans="1:12">
      <c r="A197" s="39"/>
      <c r="B197" s="13" t="s">
        <v>195</v>
      </c>
      <c r="C197" s="8">
        <v>349029</v>
      </c>
      <c r="D197" s="8"/>
      <c r="E197" s="8">
        <v>59930.53</v>
      </c>
      <c r="F197" s="8">
        <v>68056.679999999993</v>
      </c>
      <c r="G197" s="8">
        <f>SUM(C197:F197)</f>
        <v>477016.21</v>
      </c>
      <c r="H197" s="9">
        <v>539.49374999999998</v>
      </c>
      <c r="I197" s="9"/>
      <c r="J197" s="9">
        <v>92.63455577956988</v>
      </c>
      <c r="K197" s="9">
        <v>105.19513709677418</v>
      </c>
      <c r="L197" s="9">
        <f t="shared" si="22"/>
        <v>737.32344287634396</v>
      </c>
    </row>
    <row r="198" spans="1:12">
      <c r="A198" s="64"/>
      <c r="B198" s="13" t="s">
        <v>202</v>
      </c>
      <c r="C198" s="65"/>
      <c r="D198" s="65"/>
      <c r="E198" s="65">
        <v>484892.47000000003</v>
      </c>
      <c r="F198" s="65">
        <v>499082.32</v>
      </c>
      <c r="G198" s="8">
        <f>SUM(C198:F198)</f>
        <v>983974.79</v>
      </c>
      <c r="H198" s="66"/>
      <c r="I198" s="66"/>
      <c r="J198" s="66">
        <v>749.49776948924739</v>
      </c>
      <c r="K198" s="66">
        <v>771.43100537634405</v>
      </c>
      <c r="L198" s="9">
        <f t="shared" si="22"/>
        <v>1520.9287748655915</v>
      </c>
    </row>
    <row r="199" spans="1:12">
      <c r="A199" s="33">
        <v>58</v>
      </c>
      <c r="B199" s="18" t="s">
        <v>65</v>
      </c>
      <c r="C199" s="19">
        <v>0</v>
      </c>
      <c r="D199" s="19">
        <v>0</v>
      </c>
      <c r="E199" s="19">
        <v>1832752</v>
      </c>
      <c r="F199" s="19">
        <v>1101250</v>
      </c>
      <c r="G199" s="19">
        <f>SUM(C199:F199)</f>
        <v>2934002</v>
      </c>
      <c r="H199" s="20" t="s">
        <v>203</v>
      </c>
      <c r="I199" s="20" t="s">
        <v>203</v>
      </c>
      <c r="J199" s="20">
        <v>2832.8827956989248</v>
      </c>
      <c r="K199" s="20">
        <v>1702.200940860215</v>
      </c>
      <c r="L199" s="20">
        <f t="shared" si="22"/>
        <v>4535.0837365591397</v>
      </c>
    </row>
    <row r="200" spans="1:12">
      <c r="A200" s="34"/>
      <c r="B200" s="21" t="s">
        <v>196</v>
      </c>
      <c r="C200" s="22"/>
      <c r="D200" s="22">
        <v>0</v>
      </c>
      <c r="E200" s="22">
        <v>1832752</v>
      </c>
      <c r="F200" s="22">
        <v>1101250</v>
      </c>
      <c r="G200" s="22">
        <f>SUM(C200:F200)</f>
        <v>2934002</v>
      </c>
      <c r="H200" s="23"/>
      <c r="I200" s="23" t="s">
        <v>203</v>
      </c>
      <c r="J200" s="23">
        <v>2832.8827956989248</v>
      </c>
      <c r="K200" s="23">
        <v>1702.200940860215</v>
      </c>
      <c r="L200" s="23">
        <f t="shared" si="22"/>
        <v>4535.0837365591397</v>
      </c>
    </row>
    <row r="201" spans="1:12">
      <c r="B201" s="59" t="s">
        <v>66</v>
      </c>
      <c r="C201" s="60">
        <f>C7+C9+C14+C16+C19+C24+C30+C32+C34+C41+C43+C46+C48+C50+C57+C59+C61+C63+C67+C69+C72+C75+C77+C80+C82+C89+C96+C98+C101+C103+C105+C107+C109+C111+C114+C116+C118+C126+C128+C130+C133+C135+C142+C146+C148+C150+C159+C161+C163+C165+C167+C171+C173+C183+C193+C196+C199</f>
        <v>16778780</v>
      </c>
      <c r="D201" s="60">
        <f>D7+D9+D14+D16+D19+D24+D30+D32+D34+D41+D43+D46+D48+D50+D57+D59+D61+D63+D67+D69+D72+D75+D77+D80+D82+D89+D96+D98+D101+D103+D105+D107+D109+D111+D114+D116+D118+D126+D128+D130+D133+D135+D142+D146+D148+D150+D159+D161+D163+D165+D167+D171+D173+D183+D193+D196+D199</f>
        <v>2841756</v>
      </c>
      <c r="E201" s="60">
        <f>E7+E9+E14+E16+E19+E24+E30+E32+E34+E41+E43+E46+E48+E50+E57+E59+E61+E63+E67+E69+E72+E75+E77+E80+E82+E89+E96+E98+E101+E103+E105+E107+E109+E111+E114+E116+E118+E126+E128+E130+E133+E135+E142+E146+E148+E150+E159+E161+E163+E165+E167+E171+E173+E183+E193+E196+E199</f>
        <v>107703564.01809999</v>
      </c>
      <c r="F201" s="60">
        <f>F7+F9+F14+F16+F19+F24+F30+F32+F34+F41+F43+F46+F48+F50+F57+F59+F61+F63+F67+F69+F72+F75+F77+F80+F82+F89+F96+F98+F101+F103+F105+F107+F109+F111+F114+F116+F118+F126+F128+F130+F133+F135+F142+F146+F148+F150+F159+F161+F163+F165+F167+F171+F173+F183+F193+F196+F199</f>
        <v>52270198.095741838</v>
      </c>
      <c r="G201" s="61">
        <f>C201+D201+E201+F201</f>
        <v>179594298.11384183</v>
      </c>
      <c r="H201" s="62">
        <f>H7+H9+H14+H16+H19+H24+H30+H32+H34+H41+H43+H46+H48+H50+H57+H59+H61+H63+H67+H69+H72+H75+H77+H80+H82+H89+H96+H98+H101+H103+H105+H107+H109+H111+H114+H116+H118+H126+H128+H130+H133+H135+H142+H146+H148+H150+H159+H161+H163+H165+H167+H171+H173+H183+H193+H196+H199</f>
        <v>25934.942204301071</v>
      </c>
      <c r="I201" s="62">
        <f>I7+I9+I14+I16+I19+I24+I30+I32+I34+I41+I43+I46+I48+I50+I57+I59+I61+I63+I67+I69+I72+I75+I77+I80+I82+I89+I96+I98+I101+I103+I105+I107+I109+I111+I114+I116+I118+I126+I128+I130+I133+I135+I142+I146+I148+I150+I159+I161+I163+I165+I167+I171+I173+I183+I193+I196+I199</f>
        <v>4392.4991935483868</v>
      </c>
      <c r="J201" s="62">
        <f>J7+J9+J14+J16+J19+J24+J30+J32+J34+J41+J43+J46+J48+J50+J57+J59+J61+J63+J67+J69+J72+J75+J77+J80+J82+J89+J96+J98+J101+J103+J105+J107+J109+J111+J114+J116+J118+J126+J128+J130+J133+J135+J142+J146+J148+J150+J159+J161+J163+J165+J167+J171+J173+J183+J193+J196+J199</f>
        <v>166477.28309249328</v>
      </c>
      <c r="K201" s="62">
        <f>K7+K9+K14+K16+K19+K24+K30+K32+K34+K41+K43+K46+K48+K50+K57+K59+K61+K63+K67+K69+K72+K75+K77+K80+K82+K89+K96+K98+K101+K103+K105+K107+K109+K111+K114+K116+K118+K126+K128+K130+K133+K135+K142+K146+K148+K150+K159+K161+K163+K165+K167+K171+K173+K183+K193+K196+K199</f>
        <v>80793.988992074068</v>
      </c>
      <c r="L201" s="62">
        <f>H201+I201+J201+K201</f>
        <v>277598.71348241682</v>
      </c>
    </row>
    <row r="202" spans="1:12">
      <c r="C202" s="2" t="s">
        <v>69</v>
      </c>
    </row>
    <row r="204" spans="1:12">
      <c r="C204" s="72"/>
      <c r="D204" s="72"/>
      <c r="E204" s="72"/>
      <c r="F204" s="72"/>
      <c r="G204" s="72"/>
    </row>
    <row r="205" spans="1:12">
      <c r="C205" s="72"/>
      <c r="D205" s="72"/>
      <c r="E205" s="72"/>
      <c r="F205" s="72"/>
      <c r="G205" s="72"/>
    </row>
    <row r="206" spans="1:12">
      <c r="C206" s="72"/>
      <c r="D206" s="72"/>
      <c r="E206" s="72"/>
      <c r="F206" s="72"/>
      <c r="G206" s="72"/>
    </row>
    <row r="207" spans="1:12">
      <c r="C207" s="72"/>
      <c r="D207" s="72"/>
      <c r="E207" s="72"/>
      <c r="F207" s="72"/>
      <c r="G207" s="72"/>
    </row>
    <row r="208" spans="1:12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</sheetData>
  <sheetProtection selectLockedCells="1" selectUnlockedCells="1"/>
  <mergeCells count="6">
    <mergeCell ref="B1:L1"/>
    <mergeCell ref="B2:L2"/>
    <mergeCell ref="A4:A6"/>
    <mergeCell ref="B4:B6"/>
    <mergeCell ref="C4:G5"/>
    <mergeCell ref="H4:L5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январь 18</vt:lpstr>
      <vt:lpstr>февраль_18</vt:lpstr>
      <vt:lpstr>март_18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deleteme</dc:creator>
  <cp:lastModifiedBy>Костина Вероника Витальевна</cp:lastModifiedBy>
  <dcterms:created xsi:type="dcterms:W3CDTF">2018-02-07T12:35:52Z</dcterms:created>
  <dcterms:modified xsi:type="dcterms:W3CDTF">2021-01-15T12:32:48Z</dcterms:modified>
</cp:coreProperties>
</file>